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450" yWindow="0" windowWidth="20865" windowHeight="12585" activeTab="2"/>
  </bookViews>
  <sheets>
    <sheet name="25.12.2019" sheetId="26" r:id="rId1"/>
    <sheet name="31.01.2020" sheetId="29" r:id="rId2"/>
    <sheet name="17.09.2020" sheetId="30" r:id="rId3"/>
  </sheets>
  <calcPr calcId="124519"/>
</workbook>
</file>

<file path=xl/calcChain.xml><?xml version="1.0" encoding="utf-8"?>
<calcChain xmlns="http://schemas.openxmlformats.org/spreadsheetml/2006/main">
  <c r="N17" i="30"/>
  <c r="O17"/>
  <c r="M17"/>
  <c r="N25"/>
  <c r="O25"/>
  <c r="O22" s="1"/>
  <c r="O21" s="1"/>
  <c r="N22"/>
  <c r="N21" s="1"/>
  <c r="N20" s="1"/>
  <c r="N13"/>
  <c r="O13"/>
  <c r="N15"/>
  <c r="O15"/>
  <c r="N16"/>
  <c r="O16"/>
  <c r="M16"/>
  <c r="M13"/>
  <c r="M35"/>
  <c r="M21"/>
  <c r="M20" s="1"/>
  <c r="M25"/>
  <c r="M22" s="1"/>
  <c r="M15"/>
  <c r="H36"/>
  <c r="H35" s="1"/>
  <c r="H34" s="1"/>
  <c r="L35"/>
  <c r="L34" s="1"/>
  <c r="K35"/>
  <c r="K34" s="1"/>
  <c r="J35"/>
  <c r="J34" s="1"/>
  <c r="I35"/>
  <c r="I34" s="1"/>
  <c r="J30"/>
  <c r="J19" s="1"/>
  <c r="I30"/>
  <c r="I19" s="1"/>
  <c r="J26"/>
  <c r="J25" s="1"/>
  <c r="J22" s="1"/>
  <c r="I26"/>
  <c r="I25" s="1"/>
  <c r="I22" s="1"/>
  <c r="L25"/>
  <c r="L22" s="1"/>
  <c r="L21" s="1"/>
  <c r="L20" s="1"/>
  <c r="K25"/>
  <c r="K22" s="1"/>
  <c r="K21" s="1"/>
  <c r="K20" s="1"/>
  <c r="H25"/>
  <c r="H22" s="1"/>
  <c r="H21" s="1"/>
  <c r="H20" s="1"/>
  <c r="L19"/>
  <c r="K19"/>
  <c r="H19"/>
  <c r="H18"/>
  <c r="L17"/>
  <c r="K17"/>
  <c r="L16"/>
  <c r="L13" s="1"/>
  <c r="K16"/>
  <c r="K15"/>
  <c r="J15"/>
  <c r="I15"/>
  <c r="H15"/>
  <c r="H14"/>
  <c r="H13" i="29"/>
  <c r="H14"/>
  <c r="I14"/>
  <c r="J14"/>
  <c r="K14"/>
  <c r="K15"/>
  <c r="L15"/>
  <c r="M15"/>
  <c r="N15"/>
  <c r="K16"/>
  <c r="L16"/>
  <c r="L12" s="1"/>
  <c r="M16"/>
  <c r="M12" s="1"/>
  <c r="N16"/>
  <c r="N12" s="1"/>
  <c r="H17"/>
  <c r="H18"/>
  <c r="K18"/>
  <c r="H24"/>
  <c r="H21" s="1"/>
  <c r="H20" s="1"/>
  <c r="H19" s="1"/>
  <c r="K24"/>
  <c r="K21" s="1"/>
  <c r="K20" s="1"/>
  <c r="K19" s="1"/>
  <c r="L24"/>
  <c r="L21" s="1"/>
  <c r="L20" s="1"/>
  <c r="L19" s="1"/>
  <c r="M24"/>
  <c r="M21" s="1"/>
  <c r="M20" s="1"/>
  <c r="M19" s="1"/>
  <c r="N24"/>
  <c r="N21" s="1"/>
  <c r="N20" s="1"/>
  <c r="N19" s="1"/>
  <c r="I25"/>
  <c r="J25"/>
  <c r="I29"/>
  <c r="I18" s="1"/>
  <c r="J29"/>
  <c r="J18" s="1"/>
  <c r="I32"/>
  <c r="I31" s="1"/>
  <c r="J32"/>
  <c r="J31" s="1"/>
  <c r="K32"/>
  <c r="K31" s="1"/>
  <c r="L32"/>
  <c r="L31" s="1"/>
  <c r="M32"/>
  <c r="M31" s="1"/>
  <c r="N32"/>
  <c r="N31" s="1"/>
  <c r="H33"/>
  <c r="H32" s="1"/>
  <c r="H31" s="1"/>
  <c r="H33" i="26"/>
  <c r="H16" s="1"/>
  <c r="N32"/>
  <c r="M32"/>
  <c r="M31" s="1"/>
  <c r="L32"/>
  <c r="L31" s="1"/>
  <c r="K32"/>
  <c r="J32"/>
  <c r="I32"/>
  <c r="H32"/>
  <c r="H31" s="1"/>
  <c r="N31"/>
  <c r="K31"/>
  <c r="J31"/>
  <c r="I31"/>
  <c r="J29"/>
  <c r="J18" s="1"/>
  <c r="I29"/>
  <c r="I18" s="1"/>
  <c r="J25"/>
  <c r="I25"/>
  <c r="N24"/>
  <c r="N21" s="1"/>
  <c r="N20" s="1"/>
  <c r="N19" s="1"/>
  <c r="M24"/>
  <c r="L24"/>
  <c r="K24"/>
  <c r="J24"/>
  <c r="J21" s="1"/>
  <c r="J20" s="1"/>
  <c r="J19" s="1"/>
  <c r="I24"/>
  <c r="H24"/>
  <c r="M21"/>
  <c r="M20" s="1"/>
  <c r="M19" s="1"/>
  <c r="L21"/>
  <c r="K21"/>
  <c r="I21"/>
  <c r="I20" s="1"/>
  <c r="I19" s="1"/>
  <c r="H21"/>
  <c r="L20"/>
  <c r="L19" s="1"/>
  <c r="K20"/>
  <c r="H20"/>
  <c r="H19" s="1"/>
  <c r="K19"/>
  <c r="K18"/>
  <c r="H18"/>
  <c r="H17"/>
  <c r="N16"/>
  <c r="M16"/>
  <c r="L16"/>
  <c r="K16"/>
  <c r="J16"/>
  <c r="I16"/>
  <c r="N15"/>
  <c r="M15"/>
  <c r="L15"/>
  <c r="K15"/>
  <c r="J15"/>
  <c r="I15"/>
  <c r="K14"/>
  <c r="J14"/>
  <c r="I14"/>
  <c r="H14"/>
  <c r="H13"/>
  <c r="N12"/>
  <c r="M12"/>
  <c r="L12"/>
  <c r="K12"/>
  <c r="J12"/>
  <c r="J21" i="30" l="1"/>
  <c r="J20" s="1"/>
  <c r="I17"/>
  <c r="I13" s="1"/>
  <c r="K13"/>
  <c r="I21"/>
  <c r="I20" s="1"/>
  <c r="J16"/>
  <c r="J13" s="1"/>
  <c r="J17"/>
  <c r="J15" i="29"/>
  <c r="J16"/>
  <c r="K12"/>
  <c r="I12" i="26"/>
  <c r="I15" i="29"/>
  <c r="H16"/>
  <c r="J12"/>
  <c r="I16" i="30"/>
  <c r="H16"/>
  <c r="H13" s="1"/>
  <c r="H17"/>
  <c r="I16" i="29"/>
  <c r="I12" s="1"/>
  <c r="H15"/>
  <c r="H12" s="1"/>
  <c r="I24"/>
  <c r="I21" s="1"/>
  <c r="I20" s="1"/>
  <c r="I19" s="1"/>
  <c r="J24"/>
  <c r="J21" s="1"/>
  <c r="J20" s="1"/>
  <c r="J19" s="1"/>
  <c r="H15" i="26"/>
  <c r="H12" s="1"/>
</calcChain>
</file>

<file path=xl/sharedStrings.xml><?xml version="1.0" encoding="utf-8"?>
<sst xmlns="http://schemas.openxmlformats.org/spreadsheetml/2006/main" count="311" uniqueCount="91">
  <si>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</si>
  <si>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</si>
  <si>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</si>
  <si>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</si>
  <si>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</si>
  <si>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</si>
  <si>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Муниципальная программа</t>
  </si>
  <si>
    <t>X</t>
  </si>
  <si>
    <t>Подпрограмма</t>
  </si>
  <si>
    <t xml:space="preserve">Основное мероприятие 1 </t>
  </si>
  <si>
    <t>Строительство и реконструкция, содержание, ремонт, капитальный ремонт автомобильных дорог общего пользования местного значения</t>
  </si>
  <si>
    <t>х</t>
  </si>
  <si>
    <t>Мероприятие 1</t>
  </si>
  <si>
    <t>Мероприятия по обеспечению сохранности существующей сети автомобильных дорог общего пользования местного значения</t>
  </si>
  <si>
    <t>«Транспортное обслуживание населения»</t>
  </si>
  <si>
    <t>Основное мероприятие 1</t>
  </si>
  <si>
    <t>Обеспечение потребности населения в перевозках пассажиров на социально значимых маршрутах</t>
  </si>
  <si>
    <t>Возмещение недополученных доходов в связи с оказанием услуг по перевозкам пассажиров автомобильным транспортом на маршрутах, обеспечивающих социально значимые перевозки пассажиров</t>
  </si>
  <si>
    <t>Ремонт и содержание  дорог общего пользования местного значения вне границ населённых пунктов</t>
  </si>
  <si>
    <t>1.1.</t>
  </si>
  <si>
    <t>41101 00000</t>
  </si>
  <si>
    <t>0409</t>
  </si>
  <si>
    <t>41101 22010</t>
  </si>
  <si>
    <t>41201 00000</t>
  </si>
  <si>
    <t>0408</t>
  </si>
  <si>
    <t>41201 60010</t>
  </si>
  <si>
    <t>2.1.</t>
  </si>
  <si>
    <t>Управление финансов и экономики</t>
  </si>
  <si>
    <t>районный бюджет, из них:</t>
  </si>
  <si>
    <t>Всего</t>
  </si>
  <si>
    <t>к постановлению администрации</t>
  </si>
  <si>
    <t xml:space="preserve">Усть-Абаканского района </t>
  </si>
  <si>
    <t>федеральный бюджет</t>
  </si>
  <si>
    <t>федеральный бюджет, из них</t>
  </si>
  <si>
    <t xml:space="preserve">Приложение </t>
  </si>
  <si>
    <t>41101 58476</t>
  </si>
  <si>
    <t>Мероприятие 2</t>
  </si>
  <si>
    <t>41101 71140</t>
  </si>
  <si>
    <t>Мероприятие 3</t>
  </si>
  <si>
    <t>Иные межбюджетные трансферты на содержание, капитальный ремонт и  строительство дорог общего пользования, в том числе разработка проектно-сметной документации</t>
  </si>
  <si>
    <t>41101 80100</t>
  </si>
  <si>
    <t>республиканский бюджет</t>
  </si>
  <si>
    <t>районный бюджет</t>
  </si>
  <si>
    <t>Организация межмуниципального транспортного обслуживания населения</t>
  </si>
  <si>
    <t>41201 22200</t>
  </si>
  <si>
    <t>240</t>
  </si>
  <si>
    <t>Заместитель Главы администрации Усть-Абаканского района по финансам и экономике                                                                      - руководитель управления финансов и экономики администрации Усть-Абаканского района</t>
  </si>
  <si>
    <t xml:space="preserve">Н.А. Потылицына </t>
  </si>
  <si>
    <t>Управление ЖКХ и строительства</t>
  </si>
  <si>
    <t>Управление имущественных отношений</t>
  </si>
  <si>
    <t>Улучшение транспортно - эксплуатационного состояния существующей сети автомобильных дорог местного значения</t>
  </si>
  <si>
    <t>Содержание, капитальный ремонт и  строительство дорог общего пользования, в том числе разработка проектно-сметной документации</t>
  </si>
  <si>
    <t xml:space="preserve">Управление ЖКХ и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</si>
  <si>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Приложение</t>
  </si>
  <si>
    <t>Улучшение транспортно - эксплуатационного состояния существующей сети автомобильных дорог местного значения городских округов и поселений Республики Хакасия</t>
  </si>
  <si>
    <t>Проектирование, строительство, реконструкцию автомобильных дорог общего пользования местного значения муниципальных образований Республики Хакасия</t>
  </si>
  <si>
    <t>Улучшение транспортно - эксплуатационного состояния существующей сети автомобильных дорог местного значения (разработка проектно-сметной документации)</t>
  </si>
  <si>
    <t>Мероприятие 4</t>
  </si>
  <si>
    <t>1.Анализ состояния обеспечения транспортной доступности населения для принятия решения по организации муниципальных автобусных маршрутов 2.Оплата работ, связанных с осуществлением регулярных автобусных перевозок по муниципальным   маршрутам.          3. Контроль за организацией перевозочного процесса по технологии, обеспечивающей безопасные условия перевозок пассажиров.  4.Обеспечение безопасных дорожных условий на маршрутах автобусных перевозок</t>
  </si>
  <si>
    <t>Статус № п/п</t>
  </si>
  <si>
    <t>Расходы (руб.), годы</t>
  </si>
  <si>
    <t xml:space="preserve">Ожидаемый результат </t>
  </si>
  <si>
    <t>Основные направления реализации</t>
  </si>
  <si>
    <t>Мероприятие 5</t>
  </si>
  <si>
    <t>Капитальный ремонт, ремонт автомобильных дорог общего пользования местного значения городских округов и поселений, малых и отдаленных сел Республики</t>
  </si>
  <si>
    <t xml:space="preserve">Капитальный ремонт, ремонт автомобильных дорог общего пользования местного значения городских округов и поселений, малых и отдаленных сел </t>
  </si>
  <si>
    <t>Наименование муниципальной программы, подпрограммы муниципальной программы, основных мероприятий и мероприятий</t>
  </si>
  <si>
    <r>
      <rPr>
        <sz val="12"/>
        <color indexed="8"/>
        <rFont val="Times New Roman"/>
        <family val="1"/>
        <charset val="204"/>
      </rPr>
      <t xml:space="preserve">Связь с показателями муниципальной программы </t>
    </r>
    <r>
      <rPr>
        <sz val="8"/>
        <color indexed="8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</si>
  <si>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 xml:space="preserve">Управление ЖКХ и строительства </t>
  </si>
  <si>
    <t>«Дорожное хозяйство»</t>
  </si>
  <si>
    <t>Дороги общего пользования местного значения Усть-Абаканского района соответствуют нормативным требованиям на 62,5%.</t>
  </si>
  <si>
    <r>
      <rPr>
        <sz val="12"/>
        <color indexed="8"/>
        <rFont val="Times New Roman"/>
        <family val="1"/>
        <charset val="204"/>
      </rPr>
      <t xml:space="preserve">Управление финансов и экономики                                                 </t>
    </r>
    <r>
      <rPr>
        <i/>
        <sz val="12"/>
        <color indexed="8"/>
        <rFont val="Times New Roman"/>
        <family val="1"/>
        <charset val="204"/>
      </rPr>
      <t>республиканский бюджет</t>
    </r>
  </si>
  <si>
    <t>от 27.12.2019 № 1499-п</t>
  </si>
  <si>
    <t>к муниципальной программе «Развитие транспортной системы Усть-Абаканского района»</t>
  </si>
  <si>
    <t>Программные мероприятия на 2016-2022 годы.</t>
  </si>
  <si>
    <t>«Развитие транспортной системы Усть-Абаканского района»</t>
  </si>
  <si>
    <t>Доля населения проживающего в населенных пунктах, нуждающихся, но не имеющих регулярного автобусного сообщения к 2022 году уменьшится до 0,82</t>
  </si>
  <si>
    <t xml:space="preserve">Заместитель Главы администрации Усть-Абаканского района по финансам и экономике   -                                                                                                                                                                                      руководитель управления финансов и экономики администрации Усть-Абаканского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</si>
  <si>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 xml:space="preserve">Н.А. Потылицына    </t>
  </si>
  <si>
    <t>1.Анализ состояния обеспечения транспортной доступности населения для принятия решения по организации муниципальных автобусных маршрутов 2.Оплата работ, связанных с осуществлением регулярных автобусных перевозок по муниципальным   маршрутам.                                  3. Контроль за организацией перевозочного процесса по технологии, обеспечивающей безопасные условия перевозок пассажиров.  4.Обеспечение безопасных дорожных условий на маршрутах автобусных перевозок</t>
  </si>
  <si>
    <t>от 26.02.2020 № 134-п</t>
  </si>
  <si>
    <t xml:space="preserve">Заместитель Главы администрации Усть-Абаканского района по финансам и экономике   -                                              руководитель управления финансов и экономики администрации Усть-Абаканского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</si>
  <si>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Капитальный ремонт, ремонт автомобильных дорог общего пользования местного значения городских округов и поселений, малых и отдаленных сел Республики Хакасия, а также на капитальный ремонт, ремонт искуственных сооружений (в том числе на разработку проектной документации)</t>
  </si>
  <si>
    <t>Мероприятие 6</t>
  </si>
  <si>
    <t>Иные закупки товаров, работ и услуг для обеспечения государственных (муниципальных) нужд</t>
  </si>
  <si>
    <t>Капитальный ремонт, ремонт автомобильных дорог общего пользования местного значения городских округов и поселений, малых и отдаленных сел Республики Хакасия, а также на капитальный ремонт, ремонт искуственных сооружений (в том числе на разработку проектной документации) (софинансирование)</t>
  </si>
  <si>
    <t>Программные мероприятия на 2016-2023 годы.</t>
  </si>
  <si>
    <t xml:space="preserve">Капитальный ремонт, ремонт автомобильных дорог общего пользования местного значения городских округов и поселений, малых и отдаленных сел Республики Хакасия, а также на капитальный ремонт, ремонт искуственных сооружений (в том числе на разработку проектной документации) </t>
  </si>
  <si>
    <r>
      <t xml:space="preserve">Управление финансов и экономики                                                 </t>
    </r>
    <r>
      <rPr>
        <i/>
        <sz val="12"/>
        <color indexed="8"/>
        <rFont val="Times New Roman"/>
        <family val="1"/>
        <charset val="204"/>
      </rPr>
      <t>республиканский бюджет</t>
    </r>
  </si>
  <si>
    <t>Управление ЖКХ и строительства               республиканский бюджет</t>
  </si>
  <si>
    <t>от 30.12.2020            № 951 -п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</si>
</sst>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1"/>
      <color indexed="8"/>
      <name val="Calibri"/>
      <family val="2"/>
      <charset val="204"/>
    </font>
    <font>
      <sz val="18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26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2" fillId="0" borderId="0" applyNumberFormat="0" applyFill="0" applyBorder="0" applyAlignment="0" applyProtection="0"/>
  </cellStyleXfs>
  <cellXfs count="154">
    <xf numFmtId="0" fontId="0" fillId="0" borderId="0" xfId="0"/>
    <xf numFmtId="0" fontId="2" fillId="2" borderId="0" xfId="0" applyFont="1" applyFill="1"/>
    <xf numFmtId="49" fontId="2" fillId="2" borderId="0" xfId="0" applyNumberFormat="1" applyFont="1" applyFill="1"/>
    <xf numFmtId="0" fontId="3" fillId="2" borderId="0" xfId="0" applyFont="1" applyFill="1"/>
    <xf numFmtId="0" fontId="4" fillId="2" borderId="0" xfId="0" applyFont="1" applyFill="1" applyAlignment="1"/>
    <xf numFmtId="0" fontId="5" fillId="2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3" fontId="10" fillId="2" borderId="1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7" fillId="2" borderId="1" xfId="0" applyNumberFormat="1" applyFont="1" applyFill="1" applyBorder="1" applyAlignment="1">
      <alignment horizontal="center" vertical="top"/>
    </xf>
    <xf numFmtId="3" fontId="7" fillId="2" borderId="1" xfId="0" applyNumberFormat="1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11" fillId="2" borderId="1" xfId="0" applyFont="1" applyFill="1" applyBorder="1" applyAlignment="1">
      <alignment vertical="top" wrapText="1"/>
    </xf>
    <xf numFmtId="3" fontId="11" fillId="2" borderId="1" xfId="0" applyNumberFormat="1" applyFont="1" applyFill="1" applyBorder="1" applyAlignment="1">
      <alignment horizontal="right" vertical="top" wrapText="1"/>
    </xf>
    <xf numFmtId="3" fontId="11" fillId="0" borderId="1" xfId="0" applyNumberFormat="1" applyFont="1" applyFill="1" applyBorder="1" applyAlignment="1">
      <alignment horizontal="right" vertical="top" wrapText="1"/>
    </xf>
    <xf numFmtId="3" fontId="7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49" fontId="11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3" fontId="7" fillId="2" borderId="1" xfId="0" applyNumberFormat="1" applyFont="1" applyFill="1" applyBorder="1" applyAlignment="1">
      <alignment horizontal="right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3" fontId="7" fillId="0" borderId="1" xfId="0" applyNumberFormat="1" applyFont="1" applyFill="1" applyBorder="1" applyAlignment="1">
      <alignment horizontal="right" vertical="top" wrapText="1"/>
    </xf>
    <xf numFmtId="3" fontId="7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justify" vertical="top" wrapText="1"/>
    </xf>
    <xf numFmtId="0" fontId="11" fillId="2" borderId="1" xfId="0" applyFont="1" applyFill="1" applyBorder="1" applyAlignment="1">
      <alignment horizontal="left" vertical="top" wrapText="1"/>
    </xf>
    <xf numFmtId="4" fontId="11" fillId="2" borderId="1" xfId="0" applyNumberFormat="1" applyFont="1" applyFill="1" applyBorder="1" applyAlignment="1">
      <alignment horizontal="right" vertical="top" wrapText="1"/>
    </xf>
    <xf numFmtId="0" fontId="7" fillId="2" borderId="0" xfId="0" applyFont="1" applyFill="1" applyAlignment="1">
      <alignment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3" fontId="7" fillId="2" borderId="1" xfId="0" applyNumberFormat="1" applyFont="1" applyFill="1" applyBorder="1" applyAlignment="1">
      <alignment horizontal="right" vertical="top"/>
    </xf>
    <xf numFmtId="3" fontId="7" fillId="0" borderId="1" xfId="0" applyNumberFormat="1" applyFont="1" applyFill="1" applyBorder="1" applyAlignment="1">
      <alignment horizontal="right" vertical="top"/>
    </xf>
    <xf numFmtId="49" fontId="3" fillId="2" borderId="0" xfId="0" applyNumberFormat="1" applyFont="1" applyFill="1"/>
    <xf numFmtId="0" fontId="5" fillId="2" borderId="0" xfId="0" applyFont="1" applyFill="1" applyAlignment="1">
      <alignment horizontal="right"/>
    </xf>
    <xf numFmtId="4" fontId="7" fillId="0" borderId="1" xfId="0" applyNumberFormat="1" applyFont="1" applyFill="1" applyBorder="1" applyAlignment="1">
      <alignment horizontal="right" vertical="top" wrapText="1"/>
    </xf>
    <xf numFmtId="4" fontId="11" fillId="0" borderId="1" xfId="0" applyNumberFormat="1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/>
    </xf>
    <xf numFmtId="0" fontId="3" fillId="2" borderId="0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/>
    </xf>
    <xf numFmtId="0" fontId="2" fillId="2" borderId="0" xfId="2" applyFont="1" applyFill="1"/>
    <xf numFmtId="49" fontId="2" fillId="2" borderId="0" xfId="2" applyNumberFormat="1" applyFont="1" applyFill="1"/>
    <xf numFmtId="0" fontId="2" fillId="2" borderId="0" xfId="2" applyFont="1" applyFill="1" applyAlignment="1">
      <alignment wrapText="1"/>
    </xf>
    <xf numFmtId="0" fontId="3" fillId="2" borderId="0" xfId="2" applyFont="1" applyFill="1" applyBorder="1" applyAlignment="1">
      <alignment wrapText="1"/>
    </xf>
    <xf numFmtId="0" fontId="5" fillId="2" borderId="0" xfId="2" applyFont="1" applyFill="1" applyAlignment="1">
      <alignment horizontal="right"/>
    </xf>
    <xf numFmtId="0" fontId="7" fillId="2" borderId="0" xfId="2" applyFont="1" applyFill="1" applyAlignment="1">
      <alignment vertical="top" wrapText="1"/>
    </xf>
    <xf numFmtId="0" fontId="3" fillId="2" borderId="0" xfId="2" applyFont="1" applyFill="1"/>
    <xf numFmtId="49" fontId="3" fillId="2" borderId="0" xfId="2" applyNumberFormat="1" applyFont="1" applyFill="1"/>
    <xf numFmtId="3" fontId="7" fillId="2" borderId="1" xfId="2" applyNumberFormat="1" applyFont="1" applyFill="1" applyBorder="1" applyAlignment="1">
      <alignment horizontal="right" vertical="top"/>
    </xf>
    <xf numFmtId="3" fontId="7" fillId="0" borderId="1" xfId="2" applyNumberFormat="1" applyFont="1" applyFill="1" applyBorder="1" applyAlignment="1">
      <alignment horizontal="right" vertical="top"/>
    </xf>
    <xf numFmtId="49" fontId="7" fillId="2" borderId="1" xfId="2" applyNumberFormat="1" applyFont="1" applyFill="1" applyBorder="1" applyAlignment="1">
      <alignment horizontal="center" vertical="top"/>
    </xf>
    <xf numFmtId="0" fontId="7" fillId="2" borderId="1" xfId="2" applyFont="1" applyFill="1" applyBorder="1" applyAlignment="1">
      <alignment horizontal="left" vertical="top" wrapText="1"/>
    </xf>
    <xf numFmtId="0" fontId="7" fillId="2" borderId="1" xfId="2" applyFont="1" applyFill="1" applyBorder="1" applyAlignment="1">
      <alignment vertical="top" wrapText="1"/>
    </xf>
    <xf numFmtId="0" fontId="7" fillId="2" borderId="1" xfId="2" applyFont="1" applyFill="1" applyBorder="1" applyAlignment="1">
      <alignment vertical="top"/>
    </xf>
    <xf numFmtId="3" fontId="7" fillId="2" borderId="1" xfId="2" applyNumberFormat="1" applyFont="1" applyFill="1" applyBorder="1" applyAlignment="1">
      <alignment horizontal="right" vertical="top" wrapText="1"/>
    </xf>
    <xf numFmtId="3" fontId="7" fillId="0" borderId="1" xfId="2" applyNumberFormat="1" applyFont="1" applyFill="1" applyBorder="1" applyAlignment="1">
      <alignment horizontal="right" vertical="top" wrapText="1"/>
    </xf>
    <xf numFmtId="0" fontId="7" fillId="2" borderId="1" xfId="2" applyFont="1" applyFill="1" applyBorder="1" applyAlignment="1">
      <alignment horizontal="center" vertical="top" wrapText="1"/>
    </xf>
    <xf numFmtId="49" fontId="7" fillId="2" borderId="1" xfId="2" applyNumberFormat="1" applyFont="1" applyFill="1" applyBorder="1" applyAlignment="1">
      <alignment horizontal="center" vertical="top" wrapText="1"/>
    </xf>
    <xf numFmtId="3" fontId="7" fillId="2" borderId="1" xfId="2" applyNumberFormat="1" applyFont="1" applyFill="1" applyBorder="1" applyAlignment="1">
      <alignment vertical="top"/>
    </xf>
    <xf numFmtId="3" fontId="10" fillId="2" borderId="1" xfId="2" applyNumberFormat="1" applyFont="1" applyFill="1" applyBorder="1" applyAlignment="1">
      <alignment horizontal="right" vertical="top" wrapText="1"/>
    </xf>
    <xf numFmtId="3" fontId="10" fillId="0" borderId="1" xfId="2" applyNumberFormat="1" applyFont="1" applyFill="1" applyBorder="1" applyAlignment="1">
      <alignment horizontal="right" vertical="top" wrapText="1"/>
    </xf>
    <xf numFmtId="0" fontId="10" fillId="2" borderId="1" xfId="2" applyFont="1" applyFill="1" applyBorder="1" applyAlignment="1">
      <alignment vertical="top" wrapText="1"/>
    </xf>
    <xf numFmtId="0" fontId="7" fillId="2" borderId="3" xfId="2" applyFont="1" applyFill="1" applyBorder="1" applyAlignment="1">
      <alignment horizontal="left" vertical="top" wrapText="1"/>
    </xf>
    <xf numFmtId="4" fontId="7" fillId="2" borderId="1" xfId="2" applyNumberFormat="1" applyFont="1" applyFill="1" applyBorder="1" applyAlignment="1">
      <alignment horizontal="right" vertical="top" wrapText="1"/>
    </xf>
    <xf numFmtId="4" fontId="7" fillId="0" borderId="1" xfId="2" applyNumberFormat="1" applyFont="1" applyFill="1" applyBorder="1" applyAlignment="1">
      <alignment horizontal="right" vertical="top" wrapText="1"/>
    </xf>
    <xf numFmtId="0" fontId="7" fillId="0" borderId="1" xfId="2" applyFont="1" applyFill="1" applyBorder="1" applyAlignment="1">
      <alignment horizontal="left" vertical="top" wrapText="1"/>
    </xf>
    <xf numFmtId="3" fontId="11" fillId="2" borderId="1" xfId="2" applyNumberFormat="1" applyFont="1" applyFill="1" applyBorder="1" applyAlignment="1">
      <alignment horizontal="right" vertical="top" wrapText="1"/>
    </xf>
    <xf numFmtId="4" fontId="11" fillId="0" borderId="1" xfId="2" applyNumberFormat="1" applyFont="1" applyFill="1" applyBorder="1" applyAlignment="1">
      <alignment horizontal="right" vertical="top" wrapText="1"/>
    </xf>
    <xf numFmtId="4" fontId="11" fillId="2" borderId="1" xfId="2" applyNumberFormat="1" applyFont="1" applyFill="1" applyBorder="1" applyAlignment="1">
      <alignment horizontal="right" vertical="top" wrapText="1"/>
    </xf>
    <xf numFmtId="0" fontId="11" fillId="2" borderId="1" xfId="2" applyFont="1" applyFill="1" applyBorder="1" applyAlignment="1">
      <alignment horizontal="center" vertical="top" wrapText="1"/>
    </xf>
    <xf numFmtId="49" fontId="11" fillId="2" borderId="1" xfId="2" applyNumberFormat="1" applyFont="1" applyFill="1" applyBorder="1" applyAlignment="1">
      <alignment horizontal="center" vertical="top" wrapText="1"/>
    </xf>
    <xf numFmtId="0" fontId="11" fillId="2" borderId="1" xfId="2" applyFont="1" applyFill="1" applyBorder="1" applyAlignment="1">
      <alignment vertical="top" wrapText="1"/>
    </xf>
    <xf numFmtId="0" fontId="11" fillId="2" borderId="1" xfId="2" applyFont="1" applyFill="1" applyBorder="1" applyAlignment="1">
      <alignment horizontal="left" vertical="top" wrapText="1"/>
    </xf>
    <xf numFmtId="0" fontId="7" fillId="2" borderId="1" xfId="2" applyFont="1" applyFill="1" applyBorder="1" applyAlignment="1">
      <alignment horizontal="justify" vertical="top" wrapText="1"/>
    </xf>
    <xf numFmtId="0" fontId="7" fillId="2" borderId="2" xfId="2" applyFont="1" applyFill="1" applyBorder="1" applyAlignment="1">
      <alignment horizontal="left" vertical="top" wrapText="1"/>
    </xf>
    <xf numFmtId="3" fontId="7" fillId="2" borderId="1" xfId="2" applyNumberFormat="1" applyFont="1" applyFill="1" applyBorder="1" applyAlignment="1">
      <alignment vertical="top" wrapText="1"/>
    </xf>
    <xf numFmtId="3" fontId="7" fillId="2" borderId="1" xfId="2" applyNumberFormat="1" applyFont="1" applyFill="1" applyBorder="1" applyAlignment="1">
      <alignment horizontal="center" vertical="top"/>
    </xf>
    <xf numFmtId="3" fontId="11" fillId="0" borderId="1" xfId="2" applyNumberFormat="1" applyFont="1" applyFill="1" applyBorder="1" applyAlignment="1">
      <alignment horizontal="right" vertical="top" wrapText="1"/>
    </xf>
    <xf numFmtId="3" fontId="7" fillId="2" borderId="1" xfId="2" applyNumberFormat="1" applyFont="1" applyFill="1" applyBorder="1" applyAlignment="1">
      <alignment horizontal="center" vertical="top" wrapText="1"/>
    </xf>
    <xf numFmtId="0" fontId="7" fillId="2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49" fontId="7" fillId="3" borderId="1" xfId="2" applyNumberFormat="1" applyFont="1" applyFill="1" applyBorder="1" applyAlignment="1">
      <alignment horizontal="center" vertical="center" wrapText="1"/>
    </xf>
    <xf numFmtId="0" fontId="5" fillId="2" borderId="0" xfId="2" applyFont="1" applyFill="1"/>
    <xf numFmtId="0" fontId="4" fillId="2" borderId="0" xfId="2" applyFont="1" applyFill="1" applyAlignment="1"/>
    <xf numFmtId="0" fontId="7" fillId="2" borderId="1" xfId="0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right" vertical="top" wrapText="1"/>
    </xf>
    <xf numFmtId="3" fontId="7" fillId="2" borderId="4" xfId="0" applyNumberFormat="1" applyFont="1" applyFill="1" applyBorder="1" applyAlignment="1">
      <alignment horizontal="right" vertical="top" wrapText="1"/>
    </xf>
    <xf numFmtId="3" fontId="7" fillId="2" borderId="2" xfId="0" applyNumberFormat="1" applyFont="1" applyFill="1" applyBorder="1" applyAlignment="1">
      <alignment horizontal="right" vertical="top" wrapText="1"/>
    </xf>
    <xf numFmtId="3" fontId="7" fillId="2" borderId="3" xfId="0" applyNumberFormat="1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horizontal="left" vertical="top" wrapText="1"/>
    </xf>
    <xf numFmtId="4" fontId="2" fillId="2" borderId="0" xfId="0" applyNumberFormat="1" applyFont="1" applyFill="1"/>
    <xf numFmtId="0" fontId="7" fillId="2" borderId="2" xfId="0" applyFont="1" applyFill="1" applyBorder="1" applyAlignment="1">
      <alignment horizontal="left" vertical="top" wrapText="1"/>
    </xf>
    <xf numFmtId="4" fontId="2" fillId="2" borderId="0" xfId="0" applyNumberFormat="1" applyFont="1" applyFill="1" applyAlignment="1">
      <alignment wrapText="1"/>
    </xf>
    <xf numFmtId="4" fontId="2" fillId="4" borderId="0" xfId="0" applyNumberFormat="1" applyFont="1" applyFill="1"/>
    <xf numFmtId="4" fontId="2" fillId="4" borderId="0" xfId="0" applyNumberFormat="1" applyFont="1" applyFill="1" applyAlignment="1">
      <alignment horizontal="center"/>
    </xf>
    <xf numFmtId="4" fontId="3" fillId="4" borderId="0" xfId="0" applyNumberFormat="1" applyFont="1" applyFill="1" applyAlignment="1">
      <alignment horizontal="center" vertical="center"/>
    </xf>
    <xf numFmtId="4" fontId="3" fillId="4" borderId="0" xfId="0" applyNumberFormat="1" applyFont="1" applyFill="1"/>
    <xf numFmtId="4" fontId="14" fillId="4" borderId="0" xfId="0" applyNumberFormat="1" applyFont="1" applyFill="1"/>
    <xf numFmtId="0" fontId="2" fillId="4" borderId="0" xfId="0" applyFont="1" applyFill="1"/>
    <xf numFmtId="0" fontId="4" fillId="4" borderId="0" xfId="0" applyFont="1" applyFill="1" applyAlignment="1"/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top" wrapText="1"/>
    </xf>
    <xf numFmtId="3" fontId="10" fillId="4" borderId="1" xfId="0" applyNumberFormat="1" applyFont="1" applyFill="1" applyBorder="1" applyAlignment="1">
      <alignment horizontal="right" vertical="top" wrapText="1"/>
    </xf>
    <xf numFmtId="3" fontId="11" fillId="4" borderId="1" xfId="0" applyNumberFormat="1" applyFont="1" applyFill="1" applyBorder="1" applyAlignment="1">
      <alignment horizontal="right" vertical="top" wrapText="1"/>
    </xf>
    <xf numFmtId="3" fontId="7" fillId="4" borderId="1" xfId="0" applyNumberFormat="1" applyFont="1" applyFill="1" applyBorder="1" applyAlignment="1">
      <alignment horizontal="right" vertical="top" wrapText="1"/>
    </xf>
    <xf numFmtId="3" fontId="7" fillId="4" borderId="4" xfId="0" applyNumberFormat="1" applyFont="1" applyFill="1" applyBorder="1" applyAlignment="1">
      <alignment horizontal="right" vertical="top" wrapText="1"/>
    </xf>
    <xf numFmtId="3" fontId="7" fillId="4" borderId="1" xfId="0" applyNumberFormat="1" applyFont="1" applyFill="1" applyBorder="1" applyAlignment="1">
      <alignment horizontal="right" vertical="top"/>
    </xf>
    <xf numFmtId="0" fontId="3" fillId="4" borderId="0" xfId="0" applyFont="1" applyFill="1"/>
    <xf numFmtId="0" fontId="3" fillId="4" borderId="0" xfId="0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10" fillId="2" borderId="1" xfId="0" applyFont="1" applyFill="1" applyBorder="1" applyAlignment="1">
      <alignment horizontal="justify" vertical="top" wrapText="1"/>
    </xf>
    <xf numFmtId="0" fontId="10" fillId="2" borderId="1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 applyProtection="1">
      <alignment horizontal="center" vertical="center" wrapText="1"/>
    </xf>
    <xf numFmtId="0" fontId="3" fillId="2" borderId="0" xfId="2" applyFont="1" applyFill="1" applyBorder="1" applyAlignment="1">
      <alignment horizontal="left" vertical="top" wrapText="1"/>
    </xf>
    <xf numFmtId="0" fontId="3" fillId="2" borderId="0" xfId="2" applyFont="1" applyFill="1" applyBorder="1" applyAlignment="1">
      <alignment wrapText="1"/>
    </xf>
    <xf numFmtId="49" fontId="7" fillId="2" borderId="1" xfId="2" applyNumberFormat="1" applyFont="1" applyFill="1" applyBorder="1" applyAlignment="1">
      <alignment horizontal="center" vertical="top"/>
    </xf>
    <xf numFmtId="0" fontId="6" fillId="0" borderId="1" xfId="2" applyFont="1" applyBorder="1" applyAlignment="1">
      <alignment horizontal="center" vertical="center"/>
    </xf>
    <xf numFmtId="0" fontId="7" fillId="2" borderId="1" xfId="2" applyFont="1" applyFill="1" applyBorder="1" applyAlignment="1">
      <alignment horizontal="left" vertical="top" wrapText="1"/>
    </xf>
    <xf numFmtId="0" fontId="7" fillId="2" borderId="1" xfId="2" applyFont="1" applyFill="1" applyBorder="1" applyAlignment="1">
      <alignment horizontal="center" vertical="top"/>
    </xf>
    <xf numFmtId="0" fontId="7" fillId="2" borderId="0" xfId="2" applyFont="1" applyFill="1" applyBorder="1" applyAlignment="1">
      <alignment horizontal="left" wrapText="1"/>
    </xf>
    <xf numFmtId="0" fontId="10" fillId="2" borderId="1" xfId="2" applyFont="1" applyFill="1" applyBorder="1" applyAlignment="1">
      <alignment horizontal="justify" vertical="top" wrapText="1"/>
    </xf>
    <xf numFmtId="0" fontId="10" fillId="2" borderId="1" xfId="2" applyFont="1" applyFill="1" applyBorder="1" applyAlignment="1">
      <alignment horizontal="left" vertical="top" wrapText="1"/>
    </xf>
    <xf numFmtId="0" fontId="7" fillId="2" borderId="2" xfId="2" applyFont="1" applyFill="1" applyBorder="1" applyAlignment="1">
      <alignment horizontal="left" vertical="top" wrapText="1"/>
    </xf>
    <xf numFmtId="0" fontId="7" fillId="2" borderId="1" xfId="2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left"/>
    </xf>
    <xf numFmtId="0" fontId="3" fillId="2" borderId="0" xfId="2" applyFont="1" applyFill="1" applyBorder="1" applyAlignment="1">
      <alignment vertical="top" wrapText="1"/>
    </xf>
    <xf numFmtId="0" fontId="8" fillId="2" borderId="1" xfId="3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</cellXfs>
  <cellStyles count="4">
    <cellStyle name="Гиперссылка" xfId="1" builtinId="8"/>
    <cellStyle name="Гиперссылка 2" xfId="3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7"/>
  <sheetViews>
    <sheetView topLeftCell="A31" workbookViewId="0">
      <selection activeCell="B52" sqref="B52"/>
    </sheetView>
  </sheetViews>
  <sheetFormatPr defaultRowHeight="12.75"/>
  <cols>
    <col min="1" max="1" width="18.28515625" style="1" customWidth="1"/>
    <col min="2" max="2" width="38.42578125" style="1" customWidth="1"/>
    <col min="3" max="3" width="19.140625" style="1" customWidth="1"/>
    <col min="4" max="5" width="0" style="1" hidden="1" customWidth="1"/>
    <col min="6" max="6" width="0" style="2" hidden="1" customWidth="1"/>
    <col min="7" max="7" width="0" style="1" hidden="1" customWidth="1"/>
    <col min="8" max="8" width="14.85546875" style="1" customWidth="1"/>
    <col min="9" max="9" width="14.28515625" style="1" bestFit="1" customWidth="1"/>
    <col min="10" max="10" width="13.5703125" style="1" customWidth="1"/>
    <col min="11" max="11" width="13.140625" style="1" customWidth="1"/>
    <col min="12" max="14" width="12.140625" style="1" bestFit="1" customWidth="1"/>
    <col min="15" max="15" width="21.5703125" style="1" customWidth="1"/>
    <col min="16" max="16" width="38.28515625" style="1" customWidth="1"/>
    <col min="17" max="16384" width="9.140625" style="1"/>
  </cols>
  <sheetData>
    <row r="1" spans="1:17" ht="18.75">
      <c r="P1" s="3" t="s">
        <v>53</v>
      </c>
      <c r="Q1" s="3"/>
    </row>
    <row r="2" spans="1:17" ht="18.75">
      <c r="P2" s="3" t="s">
        <v>30</v>
      </c>
      <c r="Q2" s="3"/>
    </row>
    <row r="3" spans="1:17" ht="18.75">
      <c r="P3" s="3" t="s">
        <v>31</v>
      </c>
      <c r="Q3" s="3"/>
    </row>
    <row r="4" spans="1:17" ht="18.75">
      <c r="P4" s="3" t="s">
        <v>72</v>
      </c>
      <c r="Q4" s="3"/>
    </row>
    <row r="5" spans="1:17" ht="18.75">
      <c r="P5" s="129" t="s">
        <v>34</v>
      </c>
      <c r="Q5" s="129"/>
    </row>
    <row r="6" spans="1:17" ht="18.75">
      <c r="P6" s="130" t="s">
        <v>73</v>
      </c>
      <c r="Q6" s="130"/>
    </row>
    <row r="7" spans="1:17" ht="22.5">
      <c r="H7" s="4" t="s">
        <v>74</v>
      </c>
      <c r="I7" s="4"/>
      <c r="J7" s="4"/>
      <c r="K7" s="4"/>
      <c r="L7" s="4"/>
      <c r="M7" s="4"/>
      <c r="N7" s="4"/>
      <c r="O7" s="5"/>
    </row>
    <row r="9" spans="1:17" ht="47.25" customHeight="1">
      <c r="A9" s="131" t="s">
        <v>59</v>
      </c>
      <c r="B9" s="132" t="s">
        <v>66</v>
      </c>
      <c r="C9" s="132" t="s">
        <v>0</v>
      </c>
      <c r="D9" s="133" t="s">
        <v>1</v>
      </c>
      <c r="E9" s="133"/>
      <c r="F9" s="133"/>
      <c r="G9" s="133"/>
      <c r="H9" s="131" t="s">
        <v>60</v>
      </c>
      <c r="I9" s="131"/>
      <c r="J9" s="131"/>
      <c r="K9" s="131"/>
      <c r="L9" s="131"/>
      <c r="M9" s="131"/>
      <c r="N9" s="131"/>
      <c r="O9" s="132" t="s">
        <v>61</v>
      </c>
      <c r="P9" s="132" t="s">
        <v>62</v>
      </c>
      <c r="Q9" s="132" t="s">
        <v>67</v>
      </c>
    </row>
    <row r="10" spans="1:17" ht="42.75" customHeight="1">
      <c r="A10" s="131"/>
      <c r="B10" s="132"/>
      <c r="C10" s="132"/>
      <c r="D10" s="6" t="s">
        <v>2</v>
      </c>
      <c r="E10" s="6" t="s">
        <v>3</v>
      </c>
      <c r="F10" s="7" t="s">
        <v>4</v>
      </c>
      <c r="G10" s="6" t="s">
        <v>5</v>
      </c>
      <c r="H10" s="40">
        <v>2016</v>
      </c>
      <c r="I10" s="8">
        <v>2017</v>
      </c>
      <c r="J10" s="40">
        <v>2018</v>
      </c>
      <c r="K10" s="40">
        <v>2019</v>
      </c>
      <c r="L10" s="40">
        <v>2020</v>
      </c>
      <c r="M10" s="40">
        <v>2021</v>
      </c>
      <c r="N10" s="40">
        <v>2022</v>
      </c>
      <c r="O10" s="132"/>
      <c r="P10" s="132"/>
      <c r="Q10" s="132"/>
    </row>
    <row r="11" spans="1:17" ht="15.7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10">
        <v>6</v>
      </c>
      <c r="G11" s="9">
        <v>7</v>
      </c>
      <c r="H11" s="9">
        <v>4</v>
      </c>
      <c r="I11" s="9">
        <v>5</v>
      </c>
      <c r="J11" s="9">
        <v>6</v>
      </c>
      <c r="K11" s="9">
        <v>7</v>
      </c>
      <c r="L11" s="9">
        <v>8</v>
      </c>
      <c r="M11" s="9"/>
      <c r="N11" s="9"/>
      <c r="O11" s="9">
        <v>9</v>
      </c>
      <c r="P11" s="9">
        <v>10</v>
      </c>
      <c r="Q11" s="9">
        <v>11</v>
      </c>
    </row>
    <row r="12" spans="1:17" ht="15.75">
      <c r="A12" s="127" t="s">
        <v>6</v>
      </c>
      <c r="B12" s="128" t="s">
        <v>75</v>
      </c>
      <c r="C12" s="11" t="s">
        <v>29</v>
      </c>
      <c r="D12" s="9" t="s">
        <v>7</v>
      </c>
      <c r="E12" s="9" t="s">
        <v>7</v>
      </c>
      <c r="F12" s="10" t="s">
        <v>7</v>
      </c>
      <c r="G12" s="9" t="s">
        <v>7</v>
      </c>
      <c r="H12" s="12">
        <f>H14+H15+H13</f>
        <v>58095210</v>
      </c>
      <c r="I12" s="12">
        <f>I16+I17+I18</f>
        <v>48611000</v>
      </c>
      <c r="J12" s="12">
        <f>J13+J14+J15</f>
        <v>65894200</v>
      </c>
      <c r="K12" s="13">
        <f>K14+K13+K15</f>
        <v>31075752</v>
      </c>
      <c r="L12" s="12">
        <f>L16+L17</f>
        <v>22045800</v>
      </c>
      <c r="M12" s="12">
        <f>M16+M17</f>
        <v>21995295</v>
      </c>
      <c r="N12" s="12">
        <f>N16+N17</f>
        <v>21745800</v>
      </c>
      <c r="O12" s="14"/>
      <c r="P12" s="15"/>
      <c r="Q12" s="16"/>
    </row>
    <row r="13" spans="1:17" ht="31.5">
      <c r="A13" s="127"/>
      <c r="B13" s="128"/>
      <c r="C13" s="17" t="s">
        <v>32</v>
      </c>
      <c r="D13" s="9"/>
      <c r="E13" s="9"/>
      <c r="F13" s="10"/>
      <c r="G13" s="9"/>
      <c r="H13" s="18">
        <f>H23</f>
        <v>15005510</v>
      </c>
      <c r="I13" s="18"/>
      <c r="J13" s="18"/>
      <c r="K13" s="19"/>
      <c r="L13" s="18"/>
      <c r="M13" s="18"/>
      <c r="N13" s="18"/>
      <c r="O13" s="20"/>
      <c r="P13" s="15"/>
      <c r="Q13" s="16"/>
    </row>
    <row r="14" spans="1:17" ht="31.5">
      <c r="A14" s="127"/>
      <c r="B14" s="128"/>
      <c r="C14" s="17" t="s">
        <v>41</v>
      </c>
      <c r="D14" s="21"/>
      <c r="E14" s="21"/>
      <c r="F14" s="22"/>
      <c r="G14" s="21"/>
      <c r="H14" s="18">
        <f>H27</f>
        <v>26657000</v>
      </c>
      <c r="I14" s="18">
        <f>I27</f>
        <v>27622000</v>
      </c>
      <c r="J14" s="18">
        <f>J27+J28</f>
        <v>48934000</v>
      </c>
      <c r="K14" s="19">
        <f>K30</f>
        <v>16771363</v>
      </c>
      <c r="L14" s="18"/>
      <c r="M14" s="18"/>
      <c r="N14" s="18"/>
      <c r="O14" s="20"/>
      <c r="P14" s="16"/>
      <c r="Q14" s="16"/>
    </row>
    <row r="15" spans="1:17" ht="31.5">
      <c r="A15" s="127"/>
      <c r="B15" s="128"/>
      <c r="C15" s="17" t="s">
        <v>42</v>
      </c>
      <c r="D15" s="21"/>
      <c r="E15" s="21"/>
      <c r="F15" s="22"/>
      <c r="G15" s="21"/>
      <c r="H15" s="18">
        <f>H25+H26+H29+H33</f>
        <v>16432700</v>
      </c>
      <c r="I15" s="18">
        <f t="shared" ref="I15:N15" si="0">I25+I26+I29+I33+I34</f>
        <v>20989000</v>
      </c>
      <c r="J15" s="18">
        <f t="shared" si="0"/>
        <v>16960200</v>
      </c>
      <c r="K15" s="19">
        <f t="shared" si="0"/>
        <v>14304389</v>
      </c>
      <c r="L15" s="18">
        <f t="shared" si="0"/>
        <v>22045800</v>
      </c>
      <c r="M15" s="18">
        <f t="shared" si="0"/>
        <v>21995295</v>
      </c>
      <c r="N15" s="18">
        <f t="shared" si="0"/>
        <v>21745800</v>
      </c>
      <c r="O15" s="14"/>
      <c r="P15" s="16"/>
      <c r="Q15" s="16"/>
    </row>
    <row r="16" spans="1:17" ht="31.5">
      <c r="A16" s="127"/>
      <c r="B16" s="128"/>
      <c r="C16" s="23" t="s">
        <v>68</v>
      </c>
      <c r="D16" s="9"/>
      <c r="E16" s="9" t="s">
        <v>7</v>
      </c>
      <c r="F16" s="10" t="s">
        <v>7</v>
      </c>
      <c r="G16" s="9" t="s">
        <v>7</v>
      </c>
      <c r="H16" s="24">
        <f>H25+H33</f>
        <v>5982700</v>
      </c>
      <c r="I16" s="25">
        <f t="shared" ref="I16:N16" si="1">I33+I25+I34</f>
        <v>8783423.2400000002</v>
      </c>
      <c r="J16" s="24">
        <f t="shared" si="1"/>
        <v>7559720</v>
      </c>
      <c r="K16" s="26">
        <f t="shared" si="1"/>
        <v>6380560.3799999999</v>
      </c>
      <c r="L16" s="24">
        <f t="shared" si="1"/>
        <v>22045800</v>
      </c>
      <c r="M16" s="24">
        <f t="shared" si="1"/>
        <v>21995295</v>
      </c>
      <c r="N16" s="24">
        <f t="shared" si="1"/>
        <v>21745800</v>
      </c>
      <c r="O16" s="27"/>
      <c r="P16" s="16"/>
      <c r="Q16" s="16"/>
    </row>
    <row r="17" spans="1:17" ht="47.25">
      <c r="A17" s="127"/>
      <c r="B17" s="128"/>
      <c r="C17" s="23" t="s">
        <v>49</v>
      </c>
      <c r="D17" s="9"/>
      <c r="E17" s="9" t="s">
        <v>7</v>
      </c>
      <c r="F17" s="10" t="s">
        <v>7</v>
      </c>
      <c r="G17" s="9" t="s">
        <v>7</v>
      </c>
      <c r="H17" s="24">
        <f>H26</f>
        <v>350000</v>
      </c>
      <c r="I17" s="25"/>
      <c r="J17" s="24"/>
      <c r="K17" s="26"/>
      <c r="L17" s="24"/>
      <c r="M17" s="24"/>
      <c r="N17" s="24"/>
      <c r="O17" s="23"/>
      <c r="P17" s="16"/>
      <c r="Q17" s="16"/>
    </row>
    <row r="18" spans="1:17" ht="47.25">
      <c r="A18" s="127"/>
      <c r="B18" s="128"/>
      <c r="C18" s="23" t="s">
        <v>27</v>
      </c>
      <c r="D18" s="9"/>
      <c r="E18" s="9"/>
      <c r="F18" s="10"/>
      <c r="G18" s="9"/>
      <c r="H18" s="24">
        <f>H23+H27+H29</f>
        <v>51762510</v>
      </c>
      <c r="I18" s="25">
        <f>I23+I27+I29</f>
        <v>39827576.759999998</v>
      </c>
      <c r="J18" s="24">
        <f>J23+J27+J29+J28</f>
        <v>58334480</v>
      </c>
      <c r="K18" s="24">
        <f>K23+K27+K29+K28+K30</f>
        <v>24695191.620000001</v>
      </c>
      <c r="L18" s="24"/>
      <c r="M18" s="24"/>
      <c r="N18" s="24"/>
      <c r="O18" s="23"/>
      <c r="P18" s="16"/>
      <c r="Q18" s="16"/>
    </row>
    <row r="19" spans="1:17" ht="15.75">
      <c r="A19" s="11" t="s">
        <v>8</v>
      </c>
      <c r="B19" s="11" t="s">
        <v>69</v>
      </c>
      <c r="C19" s="23"/>
      <c r="D19" s="9"/>
      <c r="E19" s="10"/>
      <c r="F19" s="10"/>
      <c r="G19" s="9"/>
      <c r="H19" s="12">
        <f t="shared" ref="H19:N19" si="2">H20</f>
        <v>56529810</v>
      </c>
      <c r="I19" s="12">
        <f t="shared" si="2"/>
        <v>46618600</v>
      </c>
      <c r="J19" s="12">
        <f t="shared" si="2"/>
        <v>65441200</v>
      </c>
      <c r="K19" s="13">
        <f t="shared" si="2"/>
        <v>31044663</v>
      </c>
      <c r="L19" s="12">
        <f t="shared" si="2"/>
        <v>21645800</v>
      </c>
      <c r="M19" s="12">
        <f t="shared" si="2"/>
        <v>21645800</v>
      </c>
      <c r="N19" s="12">
        <f t="shared" si="2"/>
        <v>21645800</v>
      </c>
      <c r="O19" s="27"/>
      <c r="P19" s="16"/>
      <c r="Q19" s="16"/>
    </row>
    <row r="20" spans="1:17" ht="63">
      <c r="A20" s="42" t="s">
        <v>9</v>
      </c>
      <c r="B20" s="42" t="s">
        <v>10</v>
      </c>
      <c r="C20" s="28"/>
      <c r="D20" s="9"/>
      <c r="E20" s="9"/>
      <c r="F20" s="10" t="s">
        <v>20</v>
      </c>
      <c r="G20" s="9" t="s">
        <v>11</v>
      </c>
      <c r="H20" s="24">
        <f>H21+H27+H29</f>
        <v>56529810</v>
      </c>
      <c r="I20" s="24">
        <f>I21+I27+I29</f>
        <v>46618600</v>
      </c>
      <c r="J20" s="24">
        <f>J21+J27+J29+J28</f>
        <v>65441200</v>
      </c>
      <c r="K20" s="26">
        <f>K21+K27+K29+K30</f>
        <v>31044663</v>
      </c>
      <c r="L20" s="24">
        <f>L21+L27+L29</f>
        <v>21645800</v>
      </c>
      <c r="M20" s="24">
        <f>M21+M27+M29</f>
        <v>21645800</v>
      </c>
      <c r="N20" s="24">
        <f>N21+N27+N29</f>
        <v>21645800</v>
      </c>
      <c r="O20" s="23"/>
      <c r="P20" s="16"/>
      <c r="Q20" s="16"/>
    </row>
    <row r="21" spans="1:17" ht="15.75">
      <c r="A21" s="121" t="s">
        <v>12</v>
      </c>
      <c r="B21" s="121" t="s">
        <v>13</v>
      </c>
      <c r="C21" s="9"/>
      <c r="D21" s="9"/>
      <c r="E21" s="10"/>
      <c r="F21" s="10"/>
      <c r="G21" s="9"/>
      <c r="H21" s="24">
        <f>H24+H22</f>
        <v>19772810</v>
      </c>
      <c r="I21" s="25">
        <f t="shared" ref="I21:N21" si="3">I24</f>
        <v>6791023.2400000002</v>
      </c>
      <c r="J21" s="24">
        <f t="shared" si="3"/>
        <v>7106720</v>
      </c>
      <c r="K21" s="38">
        <f t="shared" si="3"/>
        <v>6349471.3799999999</v>
      </c>
      <c r="L21" s="24">
        <f t="shared" si="3"/>
        <v>21645800</v>
      </c>
      <c r="M21" s="24">
        <f t="shared" si="3"/>
        <v>21645800</v>
      </c>
      <c r="N21" s="24">
        <f t="shared" si="3"/>
        <v>21645800</v>
      </c>
      <c r="O21" s="124" t="s">
        <v>70</v>
      </c>
      <c r="P21" s="121" t="s">
        <v>18</v>
      </c>
      <c r="Q21" s="120" t="s">
        <v>19</v>
      </c>
    </row>
    <row r="22" spans="1:17" ht="31.5">
      <c r="A22" s="121"/>
      <c r="B22" s="121"/>
      <c r="C22" s="29" t="s">
        <v>33</v>
      </c>
      <c r="D22" s="21"/>
      <c r="E22" s="22"/>
      <c r="F22" s="22"/>
      <c r="G22" s="21"/>
      <c r="H22" s="18">
        <v>15005510</v>
      </c>
      <c r="I22" s="25"/>
      <c r="J22" s="24"/>
      <c r="K22" s="26"/>
      <c r="L22" s="24"/>
      <c r="M22" s="24"/>
      <c r="N22" s="24"/>
      <c r="O22" s="124"/>
      <c r="P22" s="124"/>
      <c r="Q22" s="120"/>
    </row>
    <row r="23" spans="1:17" ht="47.25">
      <c r="A23" s="121"/>
      <c r="B23" s="121"/>
      <c r="C23" s="41" t="s">
        <v>27</v>
      </c>
      <c r="D23" s="9">
        <v>911</v>
      </c>
      <c r="E23" s="10" t="s">
        <v>21</v>
      </c>
      <c r="F23" s="10" t="s">
        <v>35</v>
      </c>
      <c r="G23" s="9">
        <v>540</v>
      </c>
      <c r="H23" s="24">
        <v>15005510</v>
      </c>
      <c r="I23" s="25"/>
      <c r="J23" s="24"/>
      <c r="K23" s="26"/>
      <c r="L23" s="24"/>
      <c r="M23" s="24"/>
      <c r="N23" s="24"/>
      <c r="O23" s="124"/>
      <c r="P23" s="124"/>
      <c r="Q23" s="120"/>
    </row>
    <row r="24" spans="1:17" ht="31.5">
      <c r="A24" s="121"/>
      <c r="B24" s="121"/>
      <c r="C24" s="17" t="s">
        <v>28</v>
      </c>
      <c r="D24" s="21"/>
      <c r="E24" s="22"/>
      <c r="F24" s="22"/>
      <c r="G24" s="21"/>
      <c r="H24" s="18">
        <f t="shared" ref="H24:N24" si="4">H25+H26</f>
        <v>4767300</v>
      </c>
      <c r="I24" s="30">
        <f t="shared" si="4"/>
        <v>6791023.2400000002</v>
      </c>
      <c r="J24" s="18">
        <f t="shared" si="4"/>
        <v>7106720</v>
      </c>
      <c r="K24" s="39">
        <f t="shared" si="4"/>
        <v>6349471.3799999999</v>
      </c>
      <c r="L24" s="18">
        <f t="shared" si="4"/>
        <v>21645800</v>
      </c>
      <c r="M24" s="18">
        <f t="shared" si="4"/>
        <v>21645800</v>
      </c>
      <c r="N24" s="18">
        <f t="shared" si="4"/>
        <v>21645800</v>
      </c>
      <c r="O24" s="124"/>
      <c r="P24" s="124"/>
      <c r="Q24" s="120"/>
    </row>
    <row r="25" spans="1:17" ht="31.5">
      <c r="A25" s="121"/>
      <c r="B25" s="121"/>
      <c r="C25" s="41" t="s">
        <v>48</v>
      </c>
      <c r="D25" s="9">
        <v>910</v>
      </c>
      <c r="E25" s="10" t="s">
        <v>21</v>
      </c>
      <c r="F25" s="10" t="s">
        <v>22</v>
      </c>
      <c r="G25" s="9">
        <v>240</v>
      </c>
      <c r="H25" s="24">
        <v>4417300</v>
      </c>
      <c r="I25" s="25">
        <f>18996600-600000-9636900-(1968676.76)</f>
        <v>6791023.2400000002</v>
      </c>
      <c r="J25" s="24">
        <f>12607200-4057200-733880-609400-100000</f>
        <v>7106720</v>
      </c>
      <c r="K25" s="38">
        <v>6349471.3799999999</v>
      </c>
      <c r="L25" s="24">
        <v>21645800</v>
      </c>
      <c r="M25" s="24">
        <v>21645800</v>
      </c>
      <c r="N25" s="24">
        <v>21645800</v>
      </c>
      <c r="O25" s="124"/>
      <c r="P25" s="124"/>
      <c r="Q25" s="120"/>
    </row>
    <row r="26" spans="1:17" ht="47.25">
      <c r="A26" s="121"/>
      <c r="B26" s="121"/>
      <c r="C26" s="31" t="s">
        <v>49</v>
      </c>
      <c r="D26" s="9">
        <v>917</v>
      </c>
      <c r="E26" s="10" t="s">
        <v>21</v>
      </c>
      <c r="F26" s="10" t="s">
        <v>22</v>
      </c>
      <c r="G26" s="9">
        <v>240</v>
      </c>
      <c r="H26" s="24">
        <v>350000</v>
      </c>
      <c r="I26" s="24"/>
      <c r="J26" s="24"/>
      <c r="K26" s="26"/>
      <c r="L26" s="24"/>
      <c r="M26" s="24"/>
      <c r="N26" s="24"/>
      <c r="O26" s="124"/>
      <c r="P26" s="121"/>
      <c r="Q26" s="120"/>
    </row>
    <row r="27" spans="1:17" ht="94.5">
      <c r="A27" s="32" t="s">
        <v>36</v>
      </c>
      <c r="B27" s="32" t="s">
        <v>54</v>
      </c>
      <c r="C27" s="23" t="s">
        <v>71</v>
      </c>
      <c r="D27" s="9">
        <v>911</v>
      </c>
      <c r="E27" s="10" t="s">
        <v>21</v>
      </c>
      <c r="F27" s="10" t="s">
        <v>37</v>
      </c>
      <c r="G27" s="9">
        <v>520</v>
      </c>
      <c r="H27" s="24">
        <v>26657000</v>
      </c>
      <c r="I27" s="24">
        <v>27622000</v>
      </c>
      <c r="J27" s="24">
        <v>42634000</v>
      </c>
      <c r="K27" s="26"/>
      <c r="L27" s="24"/>
      <c r="M27" s="24"/>
      <c r="N27" s="24"/>
      <c r="O27" s="124"/>
      <c r="P27" s="41" t="s">
        <v>50</v>
      </c>
      <c r="Q27" s="120"/>
    </row>
    <row r="28" spans="1:17" ht="78.75">
      <c r="A28" s="32" t="s">
        <v>38</v>
      </c>
      <c r="B28" s="32" t="s">
        <v>55</v>
      </c>
      <c r="C28" s="23" t="s">
        <v>71</v>
      </c>
      <c r="D28" s="9"/>
      <c r="E28" s="10"/>
      <c r="F28" s="10"/>
      <c r="G28" s="9"/>
      <c r="H28" s="24"/>
      <c r="I28" s="24"/>
      <c r="J28" s="24">
        <v>6300000</v>
      </c>
      <c r="K28" s="26"/>
      <c r="L28" s="24"/>
      <c r="M28" s="24"/>
      <c r="N28" s="24"/>
      <c r="O28" s="124"/>
      <c r="P28" s="33" t="s">
        <v>56</v>
      </c>
      <c r="Q28" s="120"/>
    </row>
    <row r="29" spans="1:17" ht="78.75">
      <c r="A29" s="32" t="s">
        <v>57</v>
      </c>
      <c r="B29" s="32" t="s">
        <v>39</v>
      </c>
      <c r="C29" s="23" t="s">
        <v>27</v>
      </c>
      <c r="D29" s="9">
        <v>911</v>
      </c>
      <c r="E29" s="10" t="s">
        <v>21</v>
      </c>
      <c r="F29" s="10" t="s">
        <v>40</v>
      </c>
      <c r="G29" s="9">
        <v>540</v>
      </c>
      <c r="H29" s="24">
        <v>10100000</v>
      </c>
      <c r="I29" s="25">
        <f>10236900+1968676.76</f>
        <v>12205576.76</v>
      </c>
      <c r="J29" s="24">
        <f>4057200+4000000+733880+609400</f>
        <v>9400480</v>
      </c>
      <c r="K29" s="38">
        <v>7923828.6200000001</v>
      </c>
      <c r="L29" s="24"/>
      <c r="M29" s="24"/>
      <c r="N29" s="24"/>
      <c r="O29" s="124"/>
      <c r="P29" s="41" t="s">
        <v>51</v>
      </c>
      <c r="Q29" s="120"/>
    </row>
    <row r="30" spans="1:17" ht="78.75">
      <c r="A30" s="32" t="s">
        <v>63</v>
      </c>
      <c r="B30" s="32" t="s">
        <v>64</v>
      </c>
      <c r="C30" s="23" t="s">
        <v>71</v>
      </c>
      <c r="D30" s="9"/>
      <c r="E30" s="10"/>
      <c r="F30" s="10"/>
      <c r="G30" s="9"/>
      <c r="H30" s="24"/>
      <c r="I30" s="25"/>
      <c r="J30" s="24"/>
      <c r="K30" s="26">
        <v>16771363</v>
      </c>
      <c r="L30" s="24"/>
      <c r="M30" s="24"/>
      <c r="N30" s="24"/>
      <c r="O30" s="32"/>
      <c r="P30" s="32" t="s">
        <v>65</v>
      </c>
      <c r="Q30" s="120"/>
    </row>
    <row r="31" spans="1:17" ht="31.5">
      <c r="A31" s="11" t="s">
        <v>8</v>
      </c>
      <c r="B31" s="11" t="s">
        <v>14</v>
      </c>
      <c r="C31" s="23"/>
      <c r="D31" s="9"/>
      <c r="E31" s="10"/>
      <c r="F31" s="10"/>
      <c r="G31" s="9"/>
      <c r="H31" s="12">
        <f>H32</f>
        <v>1565400</v>
      </c>
      <c r="I31" s="12">
        <f t="shared" ref="I31:N31" si="5">I32</f>
        <v>1992400</v>
      </c>
      <c r="J31" s="12">
        <f t="shared" si="5"/>
        <v>453000</v>
      </c>
      <c r="K31" s="13">
        <f t="shared" si="5"/>
        <v>31089</v>
      </c>
      <c r="L31" s="12">
        <f t="shared" si="5"/>
        <v>400000</v>
      </c>
      <c r="M31" s="12">
        <f t="shared" si="5"/>
        <v>349495</v>
      </c>
      <c r="N31" s="12">
        <f t="shared" si="5"/>
        <v>100000</v>
      </c>
      <c r="O31" s="15"/>
      <c r="P31" s="16"/>
      <c r="Q31" s="120"/>
    </row>
    <row r="32" spans="1:17" ht="47.25">
      <c r="A32" s="23" t="s">
        <v>15</v>
      </c>
      <c r="B32" s="23" t="s">
        <v>16</v>
      </c>
      <c r="C32" s="23"/>
      <c r="D32" s="9"/>
      <c r="E32" s="10"/>
      <c r="F32" s="10" t="s">
        <v>23</v>
      </c>
      <c r="G32" s="9"/>
      <c r="H32" s="24">
        <f>H33</f>
        <v>1565400</v>
      </c>
      <c r="I32" s="24">
        <f t="shared" ref="I32:N32" si="6">I33+I34</f>
        <v>1992400</v>
      </c>
      <c r="J32" s="24">
        <f t="shared" si="6"/>
        <v>453000</v>
      </c>
      <c r="K32" s="26">
        <f t="shared" si="6"/>
        <v>31089</v>
      </c>
      <c r="L32" s="24">
        <f t="shared" si="6"/>
        <v>400000</v>
      </c>
      <c r="M32" s="24">
        <f t="shared" si="6"/>
        <v>349495</v>
      </c>
      <c r="N32" s="24">
        <f t="shared" si="6"/>
        <v>100000</v>
      </c>
      <c r="O32" s="16"/>
      <c r="P32" s="16"/>
      <c r="Q32" s="16"/>
    </row>
    <row r="33" spans="1:17" ht="110.25">
      <c r="A33" s="23" t="s">
        <v>12</v>
      </c>
      <c r="B33" s="23" t="s">
        <v>17</v>
      </c>
      <c r="C33" s="23" t="s">
        <v>52</v>
      </c>
      <c r="D33" s="9">
        <v>910</v>
      </c>
      <c r="E33" s="10" t="s">
        <v>24</v>
      </c>
      <c r="F33" s="10" t="s">
        <v>25</v>
      </c>
      <c r="G33" s="9">
        <v>810</v>
      </c>
      <c r="H33" s="24">
        <f>2144400-579000</f>
        <v>1565400</v>
      </c>
      <c r="I33" s="24">
        <v>605354</v>
      </c>
      <c r="J33" s="24"/>
      <c r="K33" s="26"/>
      <c r="L33" s="24"/>
      <c r="M33" s="24"/>
      <c r="N33" s="24"/>
      <c r="O33" s="121" t="s">
        <v>76</v>
      </c>
      <c r="P33" s="121" t="s">
        <v>79</v>
      </c>
      <c r="Q33" s="122" t="s">
        <v>26</v>
      </c>
    </row>
    <row r="34" spans="1:17" ht="128.25" customHeight="1">
      <c r="A34" s="16" t="s">
        <v>36</v>
      </c>
      <c r="B34" s="23" t="s">
        <v>43</v>
      </c>
      <c r="C34" s="41" t="s">
        <v>48</v>
      </c>
      <c r="D34" s="43">
        <v>910</v>
      </c>
      <c r="E34" s="43" t="s">
        <v>24</v>
      </c>
      <c r="F34" s="43" t="s">
        <v>44</v>
      </c>
      <c r="G34" s="43" t="s">
        <v>45</v>
      </c>
      <c r="H34" s="34"/>
      <c r="I34" s="34">
        <v>1387046</v>
      </c>
      <c r="J34" s="34">
        <v>453000</v>
      </c>
      <c r="K34" s="35">
        <v>31089</v>
      </c>
      <c r="L34" s="34">
        <v>400000</v>
      </c>
      <c r="M34" s="34">
        <v>349495</v>
      </c>
      <c r="N34" s="34">
        <v>100000</v>
      </c>
      <c r="O34" s="121"/>
      <c r="P34" s="121"/>
      <c r="Q34" s="122"/>
    </row>
    <row r="35" spans="1:17" ht="18.75">
      <c r="A35" s="3"/>
      <c r="B35" s="3"/>
      <c r="C35" s="3"/>
      <c r="D35" s="3"/>
      <c r="E35" s="3"/>
      <c r="F35" s="36"/>
      <c r="G35" s="3"/>
      <c r="H35" s="3"/>
      <c r="I35" s="3"/>
      <c r="J35" s="3"/>
      <c r="K35" s="3"/>
      <c r="L35" s="3"/>
      <c r="M35" s="3"/>
      <c r="N35" s="3"/>
      <c r="O35" s="3"/>
    </row>
    <row r="36" spans="1:17" ht="16.5">
      <c r="A36" s="123"/>
      <c r="B36" s="123"/>
      <c r="C36" s="123"/>
      <c r="D36" s="123"/>
      <c r="E36" s="123"/>
      <c r="F36" s="123"/>
      <c r="G36" s="123"/>
      <c r="H36" s="123"/>
      <c r="I36" s="123"/>
      <c r="J36" s="31"/>
      <c r="K36" s="37"/>
    </row>
    <row r="37" spans="1:17" s="45" customFormat="1" ht="41.25" customHeight="1">
      <c r="A37" s="125" t="s">
        <v>77</v>
      </c>
      <c r="B37" s="125"/>
      <c r="C37" s="125"/>
      <c r="D37" s="125"/>
      <c r="E37" s="125"/>
      <c r="F37" s="125"/>
      <c r="G37" s="125"/>
      <c r="H37" s="125"/>
      <c r="I37" s="125"/>
      <c r="J37" s="125"/>
      <c r="K37" s="44"/>
      <c r="L37" s="44"/>
      <c r="M37" s="44"/>
      <c r="N37" s="126" t="s">
        <v>78</v>
      </c>
      <c r="O37" s="126"/>
      <c r="P37" s="44"/>
    </row>
  </sheetData>
  <mergeCells count="23">
    <mergeCell ref="P5:Q5"/>
    <mergeCell ref="P6:Q6"/>
    <mergeCell ref="A9:A10"/>
    <mergeCell ref="B9:B10"/>
    <mergeCell ref="C9:C10"/>
    <mergeCell ref="D9:G9"/>
    <mergeCell ref="H9:N9"/>
    <mergeCell ref="O9:O10"/>
    <mergeCell ref="P9:P10"/>
    <mergeCell ref="Q9:Q10"/>
    <mergeCell ref="A37:J37"/>
    <mergeCell ref="N37:O37"/>
    <mergeCell ref="A12:A18"/>
    <mergeCell ref="B12:B18"/>
    <mergeCell ref="A21:A26"/>
    <mergeCell ref="B21:B26"/>
    <mergeCell ref="O21:O29"/>
    <mergeCell ref="Q21:Q31"/>
    <mergeCell ref="O33:O34"/>
    <mergeCell ref="P33:P34"/>
    <mergeCell ref="Q33:Q34"/>
    <mergeCell ref="A36:I36"/>
    <mergeCell ref="P21:P26"/>
  </mergeCells>
  <hyperlinks>
    <hyperlink ref="D9" location="Par1099" display="Код бюджетной классификации &lt;2&gt;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7"/>
  <sheetViews>
    <sheetView workbookViewId="0">
      <selection activeCell="B6" sqref="B6"/>
    </sheetView>
  </sheetViews>
  <sheetFormatPr defaultColWidth="8.7109375" defaultRowHeight="12.75"/>
  <cols>
    <col min="1" max="1" width="18.42578125" style="50" customWidth="1"/>
    <col min="2" max="2" width="30.85546875" style="50" customWidth="1"/>
    <col min="3" max="3" width="30" style="50" customWidth="1"/>
    <col min="4" max="5" width="8.7109375" style="50" hidden="1" customWidth="1"/>
    <col min="6" max="6" width="16.28515625" style="51" hidden="1" customWidth="1"/>
    <col min="7" max="7" width="8.7109375" style="50" hidden="1" customWidth="1"/>
    <col min="8" max="8" width="15.5703125" style="50" customWidth="1"/>
    <col min="9" max="9" width="16.42578125" style="50" customWidth="1"/>
    <col min="10" max="10" width="15.140625" style="50" customWidth="1"/>
    <col min="11" max="12" width="13.7109375" style="50" customWidth="1"/>
    <col min="13" max="13" width="14.7109375" style="50" customWidth="1"/>
    <col min="14" max="14" width="13.85546875" style="50" customWidth="1"/>
    <col min="15" max="15" width="25" style="50" customWidth="1"/>
    <col min="16" max="16" width="49.28515625" style="50" customWidth="1"/>
    <col min="17" max="17" width="16.85546875" style="50" customWidth="1"/>
    <col min="18" max="16384" width="8.7109375" style="50"/>
  </cols>
  <sheetData>
    <row r="1" spans="1:17" ht="18.75">
      <c r="P1" s="56" t="s">
        <v>53</v>
      </c>
      <c r="Q1" s="56"/>
    </row>
    <row r="2" spans="1:17" ht="18.75">
      <c r="P2" s="56" t="s">
        <v>30</v>
      </c>
      <c r="Q2" s="56"/>
    </row>
    <row r="3" spans="1:17" ht="18.75">
      <c r="P3" s="56" t="s">
        <v>31</v>
      </c>
      <c r="Q3" s="56"/>
    </row>
    <row r="4" spans="1:17" ht="18.75">
      <c r="P4" s="56" t="s">
        <v>80</v>
      </c>
      <c r="Q4" s="56"/>
    </row>
    <row r="5" spans="1:17" ht="33.75" customHeight="1">
      <c r="P5" s="145" t="s">
        <v>34</v>
      </c>
      <c r="Q5" s="145"/>
    </row>
    <row r="6" spans="1:17" ht="59.25" customHeight="1">
      <c r="P6" s="146" t="s">
        <v>73</v>
      </c>
      <c r="Q6" s="146"/>
    </row>
    <row r="7" spans="1:17" ht="26.25" customHeight="1">
      <c r="H7" s="94" t="s">
        <v>74</v>
      </c>
      <c r="I7" s="94"/>
      <c r="J7" s="94"/>
      <c r="K7" s="94"/>
      <c r="L7" s="94"/>
      <c r="M7" s="94"/>
      <c r="N7" s="94"/>
      <c r="O7" s="93"/>
    </row>
    <row r="8" spans="1:17" ht="21.75" customHeight="1"/>
    <row r="9" spans="1:17" ht="42.95" customHeight="1">
      <c r="A9" s="137" t="s">
        <v>59</v>
      </c>
      <c r="B9" s="144" t="s">
        <v>66</v>
      </c>
      <c r="C9" s="144" t="s">
        <v>0</v>
      </c>
      <c r="D9" s="147" t="s">
        <v>1</v>
      </c>
      <c r="E9" s="147"/>
      <c r="F9" s="147"/>
      <c r="G9" s="147"/>
      <c r="H9" s="137" t="s">
        <v>60</v>
      </c>
      <c r="I9" s="137"/>
      <c r="J9" s="137"/>
      <c r="K9" s="137"/>
      <c r="L9" s="137"/>
      <c r="M9" s="137"/>
      <c r="N9" s="137"/>
      <c r="O9" s="144" t="s">
        <v>61</v>
      </c>
      <c r="P9" s="144" t="s">
        <v>62</v>
      </c>
      <c r="Q9" s="144" t="s">
        <v>67</v>
      </c>
    </row>
    <row r="10" spans="1:17" ht="79.5" customHeight="1">
      <c r="A10" s="137"/>
      <c r="B10" s="144"/>
      <c r="C10" s="144"/>
      <c r="D10" s="91" t="s">
        <v>2</v>
      </c>
      <c r="E10" s="91" t="s">
        <v>3</v>
      </c>
      <c r="F10" s="92" t="s">
        <v>4</v>
      </c>
      <c r="G10" s="91" t="s">
        <v>5</v>
      </c>
      <c r="H10" s="89">
        <v>2016</v>
      </c>
      <c r="I10" s="90">
        <v>2017</v>
      </c>
      <c r="J10" s="89">
        <v>2018</v>
      </c>
      <c r="K10" s="89">
        <v>2019</v>
      </c>
      <c r="L10" s="89">
        <v>2020</v>
      </c>
      <c r="M10" s="89">
        <v>2021</v>
      </c>
      <c r="N10" s="89">
        <v>2022</v>
      </c>
      <c r="O10" s="144"/>
      <c r="P10" s="144"/>
      <c r="Q10" s="144"/>
    </row>
    <row r="11" spans="1:17" ht="15.75">
      <c r="A11" s="66">
        <v>1</v>
      </c>
      <c r="B11" s="66">
        <v>2</v>
      </c>
      <c r="C11" s="66">
        <v>3</v>
      </c>
      <c r="D11" s="66">
        <v>4</v>
      </c>
      <c r="E11" s="66">
        <v>5</v>
      </c>
      <c r="F11" s="67">
        <v>6</v>
      </c>
      <c r="G11" s="66">
        <v>7</v>
      </c>
      <c r="H11" s="66">
        <v>4</v>
      </c>
      <c r="I11" s="66">
        <v>5</v>
      </c>
      <c r="J11" s="66">
        <v>6</v>
      </c>
      <c r="K11" s="66">
        <v>7</v>
      </c>
      <c r="L11" s="66">
        <v>8</v>
      </c>
      <c r="M11" s="66">
        <v>9</v>
      </c>
      <c r="N11" s="66">
        <v>10</v>
      </c>
      <c r="O11" s="66">
        <v>11</v>
      </c>
      <c r="P11" s="66">
        <v>12</v>
      </c>
      <c r="Q11" s="66">
        <v>13</v>
      </c>
    </row>
    <row r="12" spans="1:17" ht="21" customHeight="1">
      <c r="A12" s="141" t="s">
        <v>6</v>
      </c>
      <c r="B12" s="142" t="s">
        <v>75</v>
      </c>
      <c r="C12" s="71" t="s">
        <v>29</v>
      </c>
      <c r="D12" s="66" t="s">
        <v>7</v>
      </c>
      <c r="E12" s="66" t="s">
        <v>7</v>
      </c>
      <c r="F12" s="67" t="s">
        <v>7</v>
      </c>
      <c r="G12" s="66" t="s">
        <v>7</v>
      </c>
      <c r="H12" s="69">
        <f>H14+H15+H13</f>
        <v>58095210</v>
      </c>
      <c r="I12" s="69">
        <f>I16+I17+I18</f>
        <v>48611000</v>
      </c>
      <c r="J12" s="69">
        <f>J13+J14+J15</f>
        <v>65894200</v>
      </c>
      <c r="K12" s="70">
        <f>K14+K13+K15</f>
        <v>31075752</v>
      </c>
      <c r="L12" s="69">
        <f>L16+L17</f>
        <v>21745800</v>
      </c>
      <c r="M12" s="69">
        <f>M16+M17</f>
        <v>21995295</v>
      </c>
      <c r="N12" s="69">
        <f>N16+N17</f>
        <v>21745800</v>
      </c>
      <c r="O12" s="86"/>
      <c r="P12" s="68"/>
      <c r="Q12" s="63"/>
    </row>
    <row r="13" spans="1:17" ht="21" customHeight="1">
      <c r="A13" s="141"/>
      <c r="B13" s="142"/>
      <c r="C13" s="81" t="s">
        <v>32</v>
      </c>
      <c r="D13" s="66"/>
      <c r="E13" s="66"/>
      <c r="F13" s="67"/>
      <c r="G13" s="66"/>
      <c r="H13" s="76">
        <f>H23</f>
        <v>15005510</v>
      </c>
      <c r="I13" s="76"/>
      <c r="J13" s="76"/>
      <c r="K13" s="87"/>
      <c r="L13" s="76"/>
      <c r="M13" s="76"/>
      <c r="N13" s="76"/>
      <c r="O13" s="88"/>
      <c r="P13" s="68"/>
      <c r="Q13" s="63"/>
    </row>
    <row r="14" spans="1:17" ht="22.5" customHeight="1">
      <c r="A14" s="141"/>
      <c r="B14" s="142"/>
      <c r="C14" s="81" t="s">
        <v>41</v>
      </c>
      <c r="D14" s="79"/>
      <c r="E14" s="79"/>
      <c r="F14" s="80"/>
      <c r="G14" s="79"/>
      <c r="H14" s="76">
        <f>H27</f>
        <v>26657000</v>
      </c>
      <c r="I14" s="76">
        <f>I27</f>
        <v>27622000</v>
      </c>
      <c r="J14" s="76">
        <f>J27+J28</f>
        <v>48934000</v>
      </c>
      <c r="K14" s="87">
        <f>K30</f>
        <v>16771363</v>
      </c>
      <c r="L14" s="76"/>
      <c r="M14" s="76"/>
      <c r="N14" s="76"/>
      <c r="O14" s="88"/>
      <c r="P14" s="63"/>
      <c r="Q14" s="63"/>
    </row>
    <row r="15" spans="1:17" ht="21" customHeight="1">
      <c r="A15" s="141"/>
      <c r="B15" s="142"/>
      <c r="C15" s="81" t="s">
        <v>42</v>
      </c>
      <c r="D15" s="79"/>
      <c r="E15" s="79"/>
      <c r="F15" s="80"/>
      <c r="G15" s="79"/>
      <c r="H15" s="76">
        <f>H25+H26+H29+H33</f>
        <v>16432700</v>
      </c>
      <c r="I15" s="76">
        <f t="shared" ref="I15:N15" si="0">I25+I26+I29+I33+I34</f>
        <v>20989000</v>
      </c>
      <c r="J15" s="76">
        <f t="shared" si="0"/>
        <v>16960200</v>
      </c>
      <c r="K15" s="87">
        <f t="shared" si="0"/>
        <v>14304389</v>
      </c>
      <c r="L15" s="76">
        <f t="shared" si="0"/>
        <v>21745800</v>
      </c>
      <c r="M15" s="76">
        <f t="shared" si="0"/>
        <v>21995295</v>
      </c>
      <c r="N15" s="76">
        <f t="shared" si="0"/>
        <v>21745800</v>
      </c>
      <c r="O15" s="86"/>
      <c r="P15" s="63"/>
      <c r="Q15" s="63"/>
    </row>
    <row r="16" spans="1:17" ht="31.5">
      <c r="A16" s="141"/>
      <c r="B16" s="142"/>
      <c r="C16" s="62" t="s">
        <v>68</v>
      </c>
      <c r="D16" s="66"/>
      <c r="E16" s="66" t="s">
        <v>7</v>
      </c>
      <c r="F16" s="67" t="s">
        <v>7</v>
      </c>
      <c r="G16" s="66" t="s">
        <v>7</v>
      </c>
      <c r="H16" s="64">
        <f>H25+H33</f>
        <v>5982700</v>
      </c>
      <c r="I16" s="73">
        <f t="shared" ref="I16:N16" si="1">I33+I25+I34</f>
        <v>8783423.2400000002</v>
      </c>
      <c r="J16" s="64">
        <f t="shared" si="1"/>
        <v>7559720</v>
      </c>
      <c r="K16" s="65">
        <f t="shared" si="1"/>
        <v>6380560.3799999999</v>
      </c>
      <c r="L16" s="64">
        <f t="shared" si="1"/>
        <v>21745800</v>
      </c>
      <c r="M16" s="64">
        <f t="shared" si="1"/>
        <v>21995295</v>
      </c>
      <c r="N16" s="64">
        <f t="shared" si="1"/>
        <v>21745800</v>
      </c>
      <c r="O16" s="85"/>
      <c r="P16" s="63"/>
      <c r="Q16" s="63"/>
    </row>
    <row r="17" spans="1:17" ht="31.5">
      <c r="A17" s="141"/>
      <c r="B17" s="142"/>
      <c r="C17" s="62" t="s">
        <v>49</v>
      </c>
      <c r="D17" s="66"/>
      <c r="E17" s="66" t="s">
        <v>7</v>
      </c>
      <c r="F17" s="67" t="s">
        <v>7</v>
      </c>
      <c r="G17" s="66" t="s">
        <v>7</v>
      </c>
      <c r="H17" s="64">
        <f>H26</f>
        <v>350000</v>
      </c>
      <c r="I17" s="73"/>
      <c r="J17" s="64"/>
      <c r="K17" s="65"/>
      <c r="L17" s="64"/>
      <c r="M17" s="64"/>
      <c r="N17" s="64"/>
      <c r="O17" s="62"/>
      <c r="P17" s="63"/>
      <c r="Q17" s="63"/>
    </row>
    <row r="18" spans="1:17" ht="31.5">
      <c r="A18" s="141"/>
      <c r="B18" s="142"/>
      <c r="C18" s="62" t="s">
        <v>27</v>
      </c>
      <c r="D18" s="66"/>
      <c r="E18" s="66"/>
      <c r="F18" s="67"/>
      <c r="G18" s="66"/>
      <c r="H18" s="64">
        <f>H23+H27+H29</f>
        <v>51762510</v>
      </c>
      <c r="I18" s="73">
        <f>I23+I27+I29</f>
        <v>39827576.759999998</v>
      </c>
      <c r="J18" s="64">
        <f>J23+J27+J29+J28</f>
        <v>58334480</v>
      </c>
      <c r="K18" s="64">
        <f>K23+K27+K29+K28+K30</f>
        <v>24695191.620000001</v>
      </c>
      <c r="L18" s="64"/>
      <c r="M18" s="64"/>
      <c r="N18" s="64"/>
      <c r="O18" s="62"/>
      <c r="P18" s="63"/>
      <c r="Q18" s="63"/>
    </row>
    <row r="19" spans="1:17" ht="23.25" customHeight="1">
      <c r="A19" s="71" t="s">
        <v>8</v>
      </c>
      <c r="B19" s="71" t="s">
        <v>69</v>
      </c>
      <c r="C19" s="62"/>
      <c r="D19" s="66"/>
      <c r="E19" s="67"/>
      <c r="F19" s="67"/>
      <c r="G19" s="66"/>
      <c r="H19" s="69">
        <f t="shared" ref="H19:N19" si="2">H20</f>
        <v>56529810</v>
      </c>
      <c r="I19" s="69">
        <f t="shared" si="2"/>
        <v>46618600</v>
      </c>
      <c r="J19" s="69">
        <f t="shared" si="2"/>
        <v>65441200</v>
      </c>
      <c r="K19" s="70">
        <f t="shared" si="2"/>
        <v>31044663</v>
      </c>
      <c r="L19" s="69">
        <f t="shared" si="2"/>
        <v>21645800</v>
      </c>
      <c r="M19" s="69">
        <f t="shared" si="2"/>
        <v>21645800</v>
      </c>
      <c r="N19" s="69">
        <f t="shared" si="2"/>
        <v>21645800</v>
      </c>
      <c r="O19" s="85"/>
      <c r="P19" s="63"/>
      <c r="Q19" s="63"/>
    </row>
    <row r="20" spans="1:17" ht="99.75" customHeight="1">
      <c r="A20" s="84" t="s">
        <v>9</v>
      </c>
      <c r="B20" s="84" t="s">
        <v>10</v>
      </c>
      <c r="C20" s="83"/>
      <c r="D20" s="66"/>
      <c r="E20" s="66"/>
      <c r="F20" s="67" t="s">
        <v>20</v>
      </c>
      <c r="G20" s="66" t="s">
        <v>11</v>
      </c>
      <c r="H20" s="64">
        <f>H21+H27+H29</f>
        <v>56529810</v>
      </c>
      <c r="I20" s="64">
        <f>I21+I27+I29</f>
        <v>46618600</v>
      </c>
      <c r="J20" s="64">
        <f>J21+J27+J29+J28</f>
        <v>65441200</v>
      </c>
      <c r="K20" s="65">
        <f>K21+K27+K29+K30</f>
        <v>31044663</v>
      </c>
      <c r="L20" s="64">
        <f>L21+L27+L29</f>
        <v>21645800</v>
      </c>
      <c r="M20" s="64">
        <f>M21+M27+M29</f>
        <v>21645800</v>
      </c>
      <c r="N20" s="64">
        <f>N21+N27+N29</f>
        <v>21645800</v>
      </c>
      <c r="O20" s="62"/>
      <c r="P20" s="63"/>
      <c r="Q20" s="63"/>
    </row>
    <row r="21" spans="1:17" ht="20.25" customHeight="1">
      <c r="A21" s="138" t="s">
        <v>12</v>
      </c>
      <c r="B21" s="138" t="s">
        <v>13</v>
      </c>
      <c r="C21" s="66"/>
      <c r="D21" s="66"/>
      <c r="E21" s="67"/>
      <c r="F21" s="67"/>
      <c r="G21" s="66"/>
      <c r="H21" s="64">
        <f>H24+H22</f>
        <v>19772810</v>
      </c>
      <c r="I21" s="73">
        <f t="shared" ref="I21:N21" si="3">I24</f>
        <v>6791023.2400000002</v>
      </c>
      <c r="J21" s="64">
        <f t="shared" si="3"/>
        <v>7106720</v>
      </c>
      <c r="K21" s="74">
        <f t="shared" si="3"/>
        <v>6349471.3799999999</v>
      </c>
      <c r="L21" s="64">
        <f t="shared" si="3"/>
        <v>21645800</v>
      </c>
      <c r="M21" s="64">
        <f t="shared" si="3"/>
        <v>21645800</v>
      </c>
      <c r="N21" s="64">
        <f t="shared" si="3"/>
        <v>21645800</v>
      </c>
      <c r="O21" s="143" t="s">
        <v>70</v>
      </c>
      <c r="P21" s="138" t="s">
        <v>18</v>
      </c>
      <c r="Q21" s="136" t="s">
        <v>19</v>
      </c>
    </row>
    <row r="22" spans="1:17" ht="18.75" customHeight="1">
      <c r="A22" s="138"/>
      <c r="B22" s="138"/>
      <c r="C22" s="82" t="s">
        <v>33</v>
      </c>
      <c r="D22" s="79"/>
      <c r="E22" s="80"/>
      <c r="F22" s="80"/>
      <c r="G22" s="79"/>
      <c r="H22" s="76">
        <v>15005510</v>
      </c>
      <c r="I22" s="73"/>
      <c r="J22" s="64"/>
      <c r="K22" s="65"/>
      <c r="L22" s="64"/>
      <c r="M22" s="64"/>
      <c r="N22" s="64"/>
      <c r="O22" s="143"/>
      <c r="P22" s="143"/>
      <c r="Q22" s="136"/>
    </row>
    <row r="23" spans="1:17" ht="31.5" customHeight="1">
      <c r="A23" s="138"/>
      <c r="B23" s="138"/>
      <c r="C23" s="61" t="s">
        <v>27</v>
      </c>
      <c r="D23" s="66">
        <v>911</v>
      </c>
      <c r="E23" s="67" t="s">
        <v>21</v>
      </c>
      <c r="F23" s="67" t="s">
        <v>35</v>
      </c>
      <c r="G23" s="66">
        <v>540</v>
      </c>
      <c r="H23" s="64">
        <v>15005510</v>
      </c>
      <c r="I23" s="73"/>
      <c r="J23" s="64"/>
      <c r="K23" s="65"/>
      <c r="L23" s="64"/>
      <c r="M23" s="64"/>
      <c r="N23" s="64"/>
      <c r="O23" s="143"/>
      <c r="P23" s="143"/>
      <c r="Q23" s="136"/>
    </row>
    <row r="24" spans="1:17" ht="18.75" customHeight="1">
      <c r="A24" s="138"/>
      <c r="B24" s="138"/>
      <c r="C24" s="81" t="s">
        <v>28</v>
      </c>
      <c r="D24" s="79"/>
      <c r="E24" s="80"/>
      <c r="F24" s="80"/>
      <c r="G24" s="79"/>
      <c r="H24" s="76">
        <f t="shared" ref="H24:N24" si="4">H25+H26</f>
        <v>4767300</v>
      </c>
      <c r="I24" s="78">
        <f t="shared" si="4"/>
        <v>6791023.2400000002</v>
      </c>
      <c r="J24" s="76">
        <f t="shared" si="4"/>
        <v>7106720</v>
      </c>
      <c r="K24" s="77">
        <f t="shared" si="4"/>
        <v>6349471.3799999999</v>
      </c>
      <c r="L24" s="76">
        <f t="shared" si="4"/>
        <v>21645800</v>
      </c>
      <c r="M24" s="76">
        <f t="shared" si="4"/>
        <v>21645800</v>
      </c>
      <c r="N24" s="76">
        <f t="shared" si="4"/>
        <v>21645800</v>
      </c>
      <c r="O24" s="143"/>
      <c r="P24" s="143"/>
      <c r="Q24" s="136"/>
    </row>
    <row r="25" spans="1:17" ht="31.5" customHeight="1">
      <c r="A25" s="138"/>
      <c r="B25" s="138"/>
      <c r="C25" s="61" t="s">
        <v>48</v>
      </c>
      <c r="D25" s="66">
        <v>910</v>
      </c>
      <c r="E25" s="67" t="s">
        <v>21</v>
      </c>
      <c r="F25" s="67" t="s">
        <v>22</v>
      </c>
      <c r="G25" s="66">
        <v>240</v>
      </c>
      <c r="H25" s="64">
        <v>4417300</v>
      </c>
      <c r="I25" s="73">
        <f>18996600-600000-9636900-(1968676.76)</f>
        <v>6791023.2400000002</v>
      </c>
      <c r="J25" s="64">
        <f>12607200-4057200-733880-609400-100000</f>
        <v>7106720</v>
      </c>
      <c r="K25" s="74">
        <v>6349471.3799999999</v>
      </c>
      <c r="L25" s="64">
        <v>21645800</v>
      </c>
      <c r="M25" s="64">
        <v>21645800</v>
      </c>
      <c r="N25" s="64">
        <v>21645800</v>
      </c>
      <c r="O25" s="143"/>
      <c r="P25" s="143"/>
      <c r="Q25" s="136"/>
    </row>
    <row r="26" spans="1:17" ht="33.75" customHeight="1">
      <c r="A26" s="138"/>
      <c r="B26" s="138"/>
      <c r="C26" s="55" t="s">
        <v>49</v>
      </c>
      <c r="D26" s="66">
        <v>917</v>
      </c>
      <c r="E26" s="67" t="s">
        <v>21</v>
      </c>
      <c r="F26" s="67" t="s">
        <v>22</v>
      </c>
      <c r="G26" s="66">
        <v>240</v>
      </c>
      <c r="H26" s="64">
        <v>350000</v>
      </c>
      <c r="I26" s="64"/>
      <c r="J26" s="64"/>
      <c r="K26" s="65"/>
      <c r="L26" s="64"/>
      <c r="M26" s="64"/>
      <c r="N26" s="64"/>
      <c r="O26" s="143"/>
      <c r="P26" s="138"/>
      <c r="Q26" s="136"/>
    </row>
    <row r="27" spans="1:17" ht="114.75" customHeight="1">
      <c r="A27" s="72" t="s">
        <v>36</v>
      </c>
      <c r="B27" s="72" t="s">
        <v>54</v>
      </c>
      <c r="C27" s="62" t="s">
        <v>71</v>
      </c>
      <c r="D27" s="66">
        <v>911</v>
      </c>
      <c r="E27" s="67" t="s">
        <v>21</v>
      </c>
      <c r="F27" s="67" t="s">
        <v>37</v>
      </c>
      <c r="G27" s="66">
        <v>520</v>
      </c>
      <c r="H27" s="64">
        <v>26657000</v>
      </c>
      <c r="I27" s="64">
        <v>27622000</v>
      </c>
      <c r="J27" s="64">
        <v>42634000</v>
      </c>
      <c r="K27" s="65"/>
      <c r="L27" s="64"/>
      <c r="M27" s="64"/>
      <c r="N27" s="64"/>
      <c r="O27" s="143"/>
      <c r="P27" s="61" t="s">
        <v>50</v>
      </c>
      <c r="Q27" s="136"/>
    </row>
    <row r="28" spans="1:17" ht="114.75" customHeight="1">
      <c r="A28" s="72" t="s">
        <v>38</v>
      </c>
      <c r="B28" s="72" t="s">
        <v>55</v>
      </c>
      <c r="C28" s="62" t="s">
        <v>71</v>
      </c>
      <c r="D28" s="66"/>
      <c r="E28" s="67"/>
      <c r="F28" s="67"/>
      <c r="G28" s="66"/>
      <c r="H28" s="64"/>
      <c r="I28" s="64"/>
      <c r="J28" s="64">
        <v>6300000</v>
      </c>
      <c r="K28" s="65"/>
      <c r="L28" s="64"/>
      <c r="M28" s="64"/>
      <c r="N28" s="64"/>
      <c r="O28" s="143"/>
      <c r="P28" s="75" t="s">
        <v>56</v>
      </c>
      <c r="Q28" s="136"/>
    </row>
    <row r="29" spans="1:17" ht="115.5" customHeight="1">
      <c r="A29" s="72" t="s">
        <v>57</v>
      </c>
      <c r="B29" s="72" t="s">
        <v>39</v>
      </c>
      <c r="C29" s="62" t="s">
        <v>27</v>
      </c>
      <c r="D29" s="66">
        <v>911</v>
      </c>
      <c r="E29" s="67" t="s">
        <v>21</v>
      </c>
      <c r="F29" s="67" t="s">
        <v>40</v>
      </c>
      <c r="G29" s="66">
        <v>540</v>
      </c>
      <c r="H29" s="64">
        <v>10100000</v>
      </c>
      <c r="I29" s="73">
        <f>10236900+1968676.76</f>
        <v>12205576.76</v>
      </c>
      <c r="J29" s="64">
        <f>4057200+4000000+733880+609400</f>
        <v>9400480</v>
      </c>
      <c r="K29" s="74">
        <v>7923828.6200000001</v>
      </c>
      <c r="L29" s="64"/>
      <c r="M29" s="64"/>
      <c r="N29" s="64"/>
      <c r="O29" s="143"/>
      <c r="P29" s="61" t="s">
        <v>51</v>
      </c>
      <c r="Q29" s="136"/>
    </row>
    <row r="30" spans="1:17" ht="104.45" customHeight="1">
      <c r="A30" s="72" t="s">
        <v>63</v>
      </c>
      <c r="B30" s="72" t="s">
        <v>64</v>
      </c>
      <c r="C30" s="62" t="s">
        <v>71</v>
      </c>
      <c r="D30" s="66"/>
      <c r="E30" s="67"/>
      <c r="F30" s="67"/>
      <c r="G30" s="66"/>
      <c r="H30" s="64"/>
      <c r="I30" s="73"/>
      <c r="J30" s="64"/>
      <c r="K30" s="65">
        <v>16771363</v>
      </c>
      <c r="L30" s="64"/>
      <c r="M30" s="64"/>
      <c r="N30" s="64"/>
      <c r="O30" s="72"/>
      <c r="P30" s="72" t="s">
        <v>65</v>
      </c>
      <c r="Q30" s="136"/>
    </row>
    <row r="31" spans="1:17" ht="35.25" customHeight="1">
      <c r="A31" s="71" t="s">
        <v>8</v>
      </c>
      <c r="B31" s="71" t="s">
        <v>14</v>
      </c>
      <c r="C31" s="62"/>
      <c r="D31" s="66"/>
      <c r="E31" s="67"/>
      <c r="F31" s="67"/>
      <c r="G31" s="66"/>
      <c r="H31" s="69">
        <f t="shared" ref="H31:N31" si="5">H32</f>
        <v>1565400</v>
      </c>
      <c r="I31" s="69">
        <f t="shared" si="5"/>
        <v>1992400</v>
      </c>
      <c r="J31" s="69">
        <f t="shared" si="5"/>
        <v>453000</v>
      </c>
      <c r="K31" s="70">
        <f t="shared" si="5"/>
        <v>31089</v>
      </c>
      <c r="L31" s="69">
        <f t="shared" si="5"/>
        <v>100000</v>
      </c>
      <c r="M31" s="69">
        <f t="shared" si="5"/>
        <v>349495</v>
      </c>
      <c r="N31" s="69">
        <f t="shared" si="5"/>
        <v>100000</v>
      </c>
      <c r="O31" s="68"/>
      <c r="P31" s="63"/>
      <c r="Q31" s="136"/>
    </row>
    <row r="32" spans="1:17" ht="66" customHeight="1">
      <c r="A32" s="62" t="s">
        <v>15</v>
      </c>
      <c r="B32" s="62" t="s">
        <v>16</v>
      </c>
      <c r="C32" s="62"/>
      <c r="D32" s="66"/>
      <c r="E32" s="67"/>
      <c r="F32" s="67" t="s">
        <v>23</v>
      </c>
      <c r="G32" s="66"/>
      <c r="H32" s="64">
        <f>H33</f>
        <v>1565400</v>
      </c>
      <c r="I32" s="64">
        <f t="shared" ref="I32:N32" si="6">I33+I34</f>
        <v>1992400</v>
      </c>
      <c r="J32" s="64">
        <f t="shared" si="6"/>
        <v>453000</v>
      </c>
      <c r="K32" s="65">
        <f t="shared" si="6"/>
        <v>31089</v>
      </c>
      <c r="L32" s="64">
        <f t="shared" si="6"/>
        <v>100000</v>
      </c>
      <c r="M32" s="64">
        <f t="shared" si="6"/>
        <v>349495</v>
      </c>
      <c r="N32" s="64">
        <f t="shared" si="6"/>
        <v>100000</v>
      </c>
      <c r="O32" s="63"/>
      <c r="P32" s="63"/>
      <c r="Q32" s="63"/>
    </row>
    <row r="33" spans="1:17" ht="129" customHeight="1">
      <c r="A33" s="62" t="s">
        <v>12</v>
      </c>
      <c r="B33" s="62" t="s">
        <v>17</v>
      </c>
      <c r="C33" s="62" t="s">
        <v>52</v>
      </c>
      <c r="D33" s="66">
        <v>910</v>
      </c>
      <c r="E33" s="67" t="s">
        <v>24</v>
      </c>
      <c r="F33" s="67" t="s">
        <v>25</v>
      </c>
      <c r="G33" s="66">
        <v>810</v>
      </c>
      <c r="H33" s="64">
        <f>2144400-579000</f>
        <v>1565400</v>
      </c>
      <c r="I33" s="64">
        <v>605354</v>
      </c>
      <c r="J33" s="64"/>
      <c r="K33" s="65"/>
      <c r="L33" s="64"/>
      <c r="M33" s="64"/>
      <c r="N33" s="64"/>
      <c r="O33" s="138" t="s">
        <v>76</v>
      </c>
      <c r="P33" s="138" t="s">
        <v>58</v>
      </c>
      <c r="Q33" s="139" t="s">
        <v>26</v>
      </c>
    </row>
    <row r="34" spans="1:17" ht="68.25" customHeight="1">
      <c r="A34" s="63" t="s">
        <v>36</v>
      </c>
      <c r="B34" s="62" t="s">
        <v>43</v>
      </c>
      <c r="C34" s="61" t="s">
        <v>48</v>
      </c>
      <c r="D34" s="60">
        <v>910</v>
      </c>
      <c r="E34" s="60" t="s">
        <v>24</v>
      </c>
      <c r="F34" s="60" t="s">
        <v>44</v>
      </c>
      <c r="G34" s="60" t="s">
        <v>45</v>
      </c>
      <c r="H34" s="58"/>
      <c r="I34" s="58">
        <v>1387046</v>
      </c>
      <c r="J34" s="58">
        <v>453000</v>
      </c>
      <c r="K34" s="59">
        <v>31089</v>
      </c>
      <c r="L34" s="58">
        <v>100000</v>
      </c>
      <c r="M34" s="58">
        <v>349495</v>
      </c>
      <c r="N34" s="58">
        <v>100000</v>
      </c>
      <c r="O34" s="138"/>
      <c r="P34" s="138"/>
      <c r="Q34" s="139"/>
    </row>
    <row r="35" spans="1:17" ht="57" customHeight="1">
      <c r="A35" s="56"/>
      <c r="B35" s="56"/>
      <c r="C35" s="56"/>
      <c r="D35" s="56"/>
      <c r="E35" s="56"/>
      <c r="F35" s="57"/>
      <c r="G35" s="56"/>
      <c r="H35" s="56"/>
      <c r="I35" s="56"/>
      <c r="J35" s="56"/>
      <c r="K35" s="56"/>
      <c r="L35" s="56"/>
      <c r="M35" s="56"/>
      <c r="N35" s="56"/>
      <c r="O35" s="56"/>
    </row>
    <row r="36" spans="1:17" ht="38.25" hidden="1" customHeight="1">
      <c r="A36" s="140" t="s">
        <v>46</v>
      </c>
      <c r="B36" s="140"/>
      <c r="C36" s="140"/>
      <c r="D36" s="140"/>
      <c r="E36" s="140"/>
      <c r="F36" s="140"/>
      <c r="G36" s="140"/>
      <c r="H36" s="140"/>
      <c r="I36" s="140"/>
      <c r="J36" s="55"/>
      <c r="K36" s="54" t="s">
        <v>47</v>
      </c>
    </row>
    <row r="37" spans="1:17" s="52" customFormat="1" ht="36.75" customHeight="1">
      <c r="A37" s="134" t="s">
        <v>81</v>
      </c>
      <c r="B37" s="134"/>
      <c r="C37" s="134"/>
      <c r="D37" s="134"/>
      <c r="E37" s="134"/>
      <c r="F37" s="134"/>
      <c r="G37" s="134"/>
      <c r="H37" s="134"/>
      <c r="I37" s="134"/>
      <c r="J37" s="134"/>
      <c r="K37" s="53"/>
      <c r="L37" s="53"/>
      <c r="M37" s="53"/>
      <c r="N37" s="135" t="s">
        <v>78</v>
      </c>
      <c r="O37" s="135"/>
      <c r="P37" s="53"/>
    </row>
  </sheetData>
  <sheetProtection selectLockedCells="1" selectUnlockedCells="1"/>
  <mergeCells count="23">
    <mergeCell ref="P5:Q5"/>
    <mergeCell ref="P9:P10"/>
    <mergeCell ref="Q9:Q10"/>
    <mergeCell ref="P6:Q6"/>
    <mergeCell ref="D9:G9"/>
    <mergeCell ref="H9:N9"/>
    <mergeCell ref="O9:O10"/>
    <mergeCell ref="A37:J37"/>
    <mergeCell ref="N37:O37"/>
    <mergeCell ref="Q21:Q31"/>
    <mergeCell ref="A9:A10"/>
    <mergeCell ref="O33:O34"/>
    <mergeCell ref="P33:P34"/>
    <mergeCell ref="Q33:Q34"/>
    <mergeCell ref="A36:I36"/>
    <mergeCell ref="A12:A18"/>
    <mergeCell ref="B12:B18"/>
    <mergeCell ref="P21:P26"/>
    <mergeCell ref="A21:A26"/>
    <mergeCell ref="B21:B26"/>
    <mergeCell ref="O21:O29"/>
    <mergeCell ref="B9:B10"/>
    <mergeCell ref="C9:C10"/>
  </mergeCells>
  <hyperlinks>
    <hyperlink ref="D9" location="Par1099" display="Код бюджетной классификации &lt;2&gt;"/>
  </hyperlinks>
  <pageMargins left="1.1812499999999999" right="0.39374999999999999" top="0.78749999999999998" bottom="0.78749999999999998" header="0.51180555555555551" footer="0.51180555555555551"/>
  <pageSetup paperSize="9" scale="47" firstPageNumber="0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0"/>
  <sheetViews>
    <sheetView tabSelected="1" zoomScale="60" zoomScaleNormal="60" workbookViewId="0">
      <selection activeCell="M25" sqref="M25"/>
    </sheetView>
  </sheetViews>
  <sheetFormatPr defaultRowHeight="12.75"/>
  <cols>
    <col min="1" max="1" width="17.85546875" style="1" customWidth="1"/>
    <col min="2" max="2" width="28.140625" style="1" customWidth="1"/>
    <col min="3" max="3" width="47.28515625" style="1" bestFit="1" customWidth="1"/>
    <col min="4" max="5" width="7.5703125" style="1" hidden="1" customWidth="1"/>
    <col min="6" max="6" width="14.140625" style="2" hidden="1" customWidth="1"/>
    <col min="7" max="7" width="6.85546875" style="1" hidden="1" customWidth="1"/>
    <col min="8" max="8" width="19" style="1" customWidth="1"/>
    <col min="9" max="9" width="15.7109375" style="1" customWidth="1"/>
    <col min="10" max="10" width="13.7109375" style="1" customWidth="1"/>
    <col min="11" max="11" width="15.5703125" style="1" customWidth="1"/>
    <col min="12" max="12" width="14.140625" style="1" customWidth="1"/>
    <col min="13" max="13" width="13.7109375" style="109" customWidth="1"/>
    <col min="14" max="15" width="13.7109375" style="1" customWidth="1"/>
    <col min="16" max="16" width="19.140625" style="1" customWidth="1"/>
    <col min="17" max="17" width="28.140625" style="1" customWidth="1"/>
    <col min="18" max="18" width="13.42578125" style="1" customWidth="1"/>
    <col min="19" max="19" width="23.42578125" style="101" bestFit="1" customWidth="1"/>
    <col min="20" max="20" width="19.7109375" style="1" customWidth="1"/>
    <col min="21" max="16384" width="9.140625" style="1"/>
  </cols>
  <sheetData>
    <row r="1" spans="1:19" ht="18.75">
      <c r="Q1" s="129" t="s">
        <v>34</v>
      </c>
      <c r="R1" s="129"/>
    </row>
    <row r="2" spans="1:19" ht="18.75">
      <c r="Q2" s="129" t="s">
        <v>30</v>
      </c>
      <c r="R2" s="129"/>
    </row>
    <row r="3" spans="1:19" ht="18.75">
      <c r="Q3" s="129" t="s">
        <v>31</v>
      </c>
      <c r="R3" s="129"/>
    </row>
    <row r="4" spans="1:19" ht="18.75">
      <c r="Q4" s="129" t="s">
        <v>90</v>
      </c>
      <c r="R4" s="129"/>
    </row>
    <row r="5" spans="1:19" ht="18.75">
      <c r="Q5" s="3"/>
      <c r="R5" s="3"/>
    </row>
    <row r="6" spans="1:19" ht="18.75">
      <c r="Q6" s="129" t="s">
        <v>34</v>
      </c>
      <c r="R6" s="129"/>
    </row>
    <row r="7" spans="1:19" ht="18.75">
      <c r="Q7" s="130" t="s">
        <v>73</v>
      </c>
      <c r="R7" s="130"/>
    </row>
    <row r="8" spans="1:19" ht="22.5">
      <c r="H8" s="4" t="s">
        <v>86</v>
      </c>
      <c r="I8" s="4"/>
      <c r="J8" s="4"/>
      <c r="K8" s="4"/>
      <c r="L8" s="4"/>
      <c r="M8" s="110"/>
      <c r="N8" s="4"/>
      <c r="O8" s="4"/>
      <c r="P8" s="5"/>
    </row>
    <row r="10" spans="1:19" ht="65.25" customHeight="1">
      <c r="A10" s="131" t="s">
        <v>59</v>
      </c>
      <c r="B10" s="132" t="s">
        <v>66</v>
      </c>
      <c r="C10" s="132" t="s">
        <v>0</v>
      </c>
      <c r="D10" s="147" t="s">
        <v>1</v>
      </c>
      <c r="E10" s="147"/>
      <c r="F10" s="147"/>
      <c r="G10" s="147"/>
      <c r="H10" s="151" t="s">
        <v>60</v>
      </c>
      <c r="I10" s="152"/>
      <c r="J10" s="152"/>
      <c r="K10" s="152"/>
      <c r="L10" s="152"/>
      <c r="M10" s="152"/>
      <c r="N10" s="152"/>
      <c r="O10" s="153"/>
      <c r="P10" s="132" t="s">
        <v>61</v>
      </c>
      <c r="Q10" s="132" t="s">
        <v>62</v>
      </c>
      <c r="R10" s="132" t="s">
        <v>67</v>
      </c>
    </row>
    <row r="11" spans="1:19" ht="57" customHeight="1">
      <c r="A11" s="131"/>
      <c r="B11" s="132"/>
      <c r="C11" s="132"/>
      <c r="D11" s="6" t="s">
        <v>2</v>
      </c>
      <c r="E11" s="6" t="s">
        <v>3</v>
      </c>
      <c r="F11" s="7" t="s">
        <v>4</v>
      </c>
      <c r="G11" s="6" t="s">
        <v>5</v>
      </c>
      <c r="H11" s="46">
        <v>2016</v>
      </c>
      <c r="I11" s="8">
        <v>2017</v>
      </c>
      <c r="J11" s="46">
        <v>2018</v>
      </c>
      <c r="K11" s="46">
        <v>2019</v>
      </c>
      <c r="L11" s="46">
        <v>2020</v>
      </c>
      <c r="M11" s="111">
        <v>2021</v>
      </c>
      <c r="N11" s="46">
        <v>2022</v>
      </c>
      <c r="O11" s="95">
        <v>2023</v>
      </c>
      <c r="P11" s="132"/>
      <c r="Q11" s="132"/>
      <c r="R11" s="132"/>
    </row>
    <row r="12" spans="1:19" ht="17.25" customHeight="1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10">
        <v>6</v>
      </c>
      <c r="G12" s="9">
        <v>7</v>
      </c>
      <c r="H12" s="9">
        <v>4</v>
      </c>
      <c r="I12" s="9">
        <v>5</v>
      </c>
      <c r="J12" s="9">
        <v>6</v>
      </c>
      <c r="K12" s="9">
        <v>7</v>
      </c>
      <c r="L12" s="9">
        <v>8</v>
      </c>
      <c r="M12" s="112">
        <v>9</v>
      </c>
      <c r="N12" s="9">
        <v>10</v>
      </c>
      <c r="O12" s="9"/>
      <c r="P12" s="9">
        <v>11</v>
      </c>
      <c r="Q12" s="9">
        <v>12</v>
      </c>
      <c r="R12" s="9">
        <v>13</v>
      </c>
      <c r="S12" s="104"/>
    </row>
    <row r="13" spans="1:19" ht="23.25">
      <c r="A13" s="127" t="s">
        <v>6</v>
      </c>
      <c r="B13" s="128" t="s">
        <v>75</v>
      </c>
      <c r="C13" s="11" t="s">
        <v>29</v>
      </c>
      <c r="D13" s="9" t="s">
        <v>7</v>
      </c>
      <c r="E13" s="9" t="s">
        <v>7</v>
      </c>
      <c r="F13" s="10" t="s">
        <v>7</v>
      </c>
      <c r="G13" s="9" t="s">
        <v>7</v>
      </c>
      <c r="H13" s="12">
        <f>H15+H16+H14</f>
        <v>58095210</v>
      </c>
      <c r="I13" s="12">
        <f>I17+I18+I19</f>
        <v>48611000</v>
      </c>
      <c r="J13" s="12">
        <f>J14+J15+J16</f>
        <v>65894200</v>
      </c>
      <c r="K13" s="13">
        <f>K15+K14+K16</f>
        <v>31075752</v>
      </c>
      <c r="L13" s="13">
        <f>L15+L14+L16</f>
        <v>21645800</v>
      </c>
      <c r="M13" s="113">
        <f>M17+M18</f>
        <v>28091725</v>
      </c>
      <c r="N13" s="12">
        <f t="shared" ref="N13:O13" si="0">N17+N18</f>
        <v>27535600</v>
      </c>
      <c r="O13" s="12">
        <f t="shared" si="0"/>
        <v>29883100</v>
      </c>
      <c r="P13" s="14"/>
      <c r="Q13" s="15"/>
      <c r="R13" s="16"/>
      <c r="S13" s="108"/>
    </row>
    <row r="14" spans="1:19" ht="15.75">
      <c r="A14" s="127"/>
      <c r="B14" s="128"/>
      <c r="C14" s="17" t="s">
        <v>32</v>
      </c>
      <c r="D14" s="9"/>
      <c r="E14" s="9"/>
      <c r="F14" s="10"/>
      <c r="G14" s="9"/>
      <c r="H14" s="18">
        <f>H24</f>
        <v>15005510</v>
      </c>
      <c r="I14" s="18"/>
      <c r="J14" s="18"/>
      <c r="K14" s="19"/>
      <c r="L14" s="19"/>
      <c r="M14" s="114"/>
      <c r="N14" s="18"/>
      <c r="O14" s="18"/>
      <c r="P14" s="20"/>
      <c r="Q14" s="15"/>
      <c r="R14" s="16"/>
      <c r="S14" s="104"/>
    </row>
    <row r="15" spans="1:19" ht="15.75">
      <c r="A15" s="127"/>
      <c r="B15" s="128"/>
      <c r="C15" s="17" t="s">
        <v>41</v>
      </c>
      <c r="D15" s="21"/>
      <c r="E15" s="21"/>
      <c r="F15" s="22"/>
      <c r="G15" s="21"/>
      <c r="H15" s="18">
        <f>H28</f>
        <v>26657000</v>
      </c>
      <c r="I15" s="18">
        <f>I28</f>
        <v>27622000</v>
      </c>
      <c r="J15" s="18">
        <f>J28+J29</f>
        <v>48934000</v>
      </c>
      <c r="K15" s="19">
        <f>K31</f>
        <v>16771363</v>
      </c>
      <c r="L15" s="19"/>
      <c r="M15" s="114">
        <f>M32</f>
        <v>3000000</v>
      </c>
      <c r="N15" s="18">
        <f t="shared" ref="N15:O15" si="1">N32</f>
        <v>0</v>
      </c>
      <c r="O15" s="18">
        <f t="shared" si="1"/>
        <v>0</v>
      </c>
      <c r="P15" s="20"/>
      <c r="Q15" s="16"/>
      <c r="R15" s="16"/>
      <c r="S15" s="104"/>
    </row>
    <row r="16" spans="1:19" ht="15.75">
      <c r="A16" s="127"/>
      <c r="B16" s="128"/>
      <c r="C16" s="17" t="s">
        <v>42</v>
      </c>
      <c r="D16" s="21"/>
      <c r="E16" s="21"/>
      <c r="F16" s="22"/>
      <c r="G16" s="21"/>
      <c r="H16" s="18">
        <f>H26+H27+H30+H36</f>
        <v>16432700</v>
      </c>
      <c r="I16" s="18">
        <f>I26+I27+I30+I36+I37</f>
        <v>20989000</v>
      </c>
      <c r="J16" s="18">
        <f>J26+J27+J30+J36+J37</f>
        <v>16960200</v>
      </c>
      <c r="K16" s="19">
        <f>K26+K27+K30+K36+K37</f>
        <v>14304389</v>
      </c>
      <c r="L16" s="19">
        <f>L26+L27+L30+L36+L37</f>
        <v>21645800</v>
      </c>
      <c r="M16" s="115">
        <f>M26+M33+M37</f>
        <v>25091725</v>
      </c>
      <c r="N16" s="24">
        <f t="shared" ref="N16:O16" si="2">N26+N33+N37</f>
        <v>27535600</v>
      </c>
      <c r="O16" s="24">
        <f t="shared" si="2"/>
        <v>29883100</v>
      </c>
      <c r="P16" s="14"/>
      <c r="Q16" s="16"/>
      <c r="R16" s="16"/>
      <c r="S16" s="104"/>
    </row>
    <row r="17" spans="1:19" ht="15.75">
      <c r="A17" s="127"/>
      <c r="B17" s="128"/>
      <c r="C17" s="23" t="s">
        <v>68</v>
      </c>
      <c r="D17" s="9"/>
      <c r="E17" s="9" t="s">
        <v>7</v>
      </c>
      <c r="F17" s="10" t="s">
        <v>7</v>
      </c>
      <c r="G17" s="9" t="s">
        <v>7</v>
      </c>
      <c r="H17" s="24">
        <f>H26+H36</f>
        <v>5982700</v>
      </c>
      <c r="I17" s="25">
        <f>I36+I26+I37</f>
        <v>8783423.2400000002</v>
      </c>
      <c r="J17" s="24">
        <f>J36+J26+J37</f>
        <v>7559720</v>
      </c>
      <c r="K17" s="26">
        <f>K36+K26+K37</f>
        <v>6380560.3799999999</v>
      </c>
      <c r="L17" s="26">
        <f>L36+L26+L37</f>
        <v>13424244.15</v>
      </c>
      <c r="M17" s="115">
        <f>M26+M32+M33+M37</f>
        <v>28091725</v>
      </c>
      <c r="N17" s="24">
        <f t="shared" ref="N17:O17" si="3">N26+N32+N33+N37</f>
        <v>27535600</v>
      </c>
      <c r="O17" s="24">
        <f t="shared" si="3"/>
        <v>29883100</v>
      </c>
      <c r="P17" s="27"/>
      <c r="Q17" s="16"/>
      <c r="R17" s="16"/>
      <c r="S17" s="104"/>
    </row>
    <row r="18" spans="1:19" ht="15.75">
      <c r="A18" s="127"/>
      <c r="B18" s="128"/>
      <c r="C18" s="23" t="s">
        <v>49</v>
      </c>
      <c r="D18" s="9"/>
      <c r="E18" s="9" t="s">
        <v>7</v>
      </c>
      <c r="F18" s="10" t="s">
        <v>7</v>
      </c>
      <c r="G18" s="9" t="s">
        <v>7</v>
      </c>
      <c r="H18" s="24">
        <f>H27</f>
        <v>350000</v>
      </c>
      <c r="I18" s="25"/>
      <c r="J18" s="24"/>
      <c r="K18" s="26"/>
      <c r="L18" s="26"/>
      <c r="M18" s="115"/>
      <c r="N18" s="24"/>
      <c r="O18" s="24"/>
      <c r="P18" s="23"/>
      <c r="Q18" s="16"/>
      <c r="R18" s="16"/>
      <c r="S18" s="104"/>
    </row>
    <row r="19" spans="1:19" ht="15.75">
      <c r="A19" s="127"/>
      <c r="B19" s="128"/>
      <c r="C19" s="23" t="s">
        <v>27</v>
      </c>
      <c r="D19" s="9"/>
      <c r="E19" s="9"/>
      <c r="F19" s="10"/>
      <c r="G19" s="9"/>
      <c r="H19" s="24">
        <f>H24+H28+H30</f>
        <v>51762510</v>
      </c>
      <c r="I19" s="25">
        <f>I24+I28+I30</f>
        <v>39827576.759999998</v>
      </c>
      <c r="J19" s="24">
        <f>J24+J28+J30+J29</f>
        <v>58334480</v>
      </c>
      <c r="K19" s="24">
        <f>K24+K28+K30+K29+K31</f>
        <v>24695191.620000001</v>
      </c>
      <c r="L19" s="26">
        <f>L24+L28+L30+L29+L31</f>
        <v>8221555.8499999996</v>
      </c>
      <c r="M19" s="115"/>
      <c r="N19" s="24"/>
      <c r="O19" s="24"/>
      <c r="P19" s="23"/>
      <c r="Q19" s="16"/>
      <c r="R19" s="16"/>
      <c r="S19" s="104"/>
    </row>
    <row r="20" spans="1:19" ht="15.75">
      <c r="A20" s="11" t="s">
        <v>8</v>
      </c>
      <c r="B20" s="11" t="s">
        <v>69</v>
      </c>
      <c r="C20" s="23"/>
      <c r="D20" s="9"/>
      <c r="E20" s="10"/>
      <c r="F20" s="10"/>
      <c r="G20" s="9"/>
      <c r="H20" s="12">
        <f t="shared" ref="H20:N20" si="4">H21</f>
        <v>56529810</v>
      </c>
      <c r="I20" s="12">
        <f t="shared" si="4"/>
        <v>46618600</v>
      </c>
      <c r="J20" s="12">
        <f t="shared" si="4"/>
        <v>65441200</v>
      </c>
      <c r="K20" s="13">
        <f t="shared" si="4"/>
        <v>31044663</v>
      </c>
      <c r="L20" s="13">
        <f t="shared" si="4"/>
        <v>21645800</v>
      </c>
      <c r="M20" s="113">
        <f>M21</f>
        <v>27591725</v>
      </c>
      <c r="N20" s="12">
        <f t="shared" si="4"/>
        <v>27535600</v>
      </c>
      <c r="O20" s="12">
        <v>29883100</v>
      </c>
      <c r="P20" s="27"/>
      <c r="Q20" s="16"/>
      <c r="R20" s="16"/>
      <c r="S20" s="105"/>
    </row>
    <row r="21" spans="1:19" ht="101.25" customHeight="1">
      <c r="A21" s="48" t="s">
        <v>9</v>
      </c>
      <c r="B21" s="102" t="s">
        <v>10</v>
      </c>
      <c r="C21" s="28"/>
      <c r="D21" s="9"/>
      <c r="E21" s="9"/>
      <c r="F21" s="10" t="s">
        <v>20</v>
      </c>
      <c r="G21" s="9" t="s">
        <v>11</v>
      </c>
      <c r="H21" s="24">
        <f>H22+H28+H30</f>
        <v>56529810</v>
      </c>
      <c r="I21" s="24">
        <f>I22+I28+I30</f>
        <v>46618600</v>
      </c>
      <c r="J21" s="24">
        <f>J22+J28+J30+J29</f>
        <v>65441200</v>
      </c>
      <c r="K21" s="26">
        <f>K22+K28+K30+K31</f>
        <v>31044663</v>
      </c>
      <c r="L21" s="26">
        <f>L22+L28+L30</f>
        <v>21645800</v>
      </c>
      <c r="M21" s="115">
        <f>M22+M32+M33</f>
        <v>27591725</v>
      </c>
      <c r="N21" s="24">
        <f t="shared" ref="N21:O21" si="5">N22+N32+N33</f>
        <v>27535600</v>
      </c>
      <c r="O21" s="24">
        <f t="shared" si="5"/>
        <v>29883100</v>
      </c>
      <c r="P21" s="23"/>
      <c r="Q21" s="16"/>
      <c r="R21" s="16"/>
      <c r="S21" s="104"/>
    </row>
    <row r="22" spans="1:19" ht="27.75" customHeight="1">
      <c r="A22" s="121" t="s">
        <v>12</v>
      </c>
      <c r="B22" s="121" t="s">
        <v>13</v>
      </c>
      <c r="C22" s="9"/>
      <c r="D22" s="9"/>
      <c r="E22" s="10"/>
      <c r="F22" s="10"/>
      <c r="G22" s="9"/>
      <c r="H22" s="24">
        <f>H25+H23</f>
        <v>19772810</v>
      </c>
      <c r="I22" s="25">
        <f t="shared" ref="I22:L22" si="6">I25</f>
        <v>6791023.2400000002</v>
      </c>
      <c r="J22" s="24">
        <f t="shared" si="6"/>
        <v>7106720</v>
      </c>
      <c r="K22" s="38">
        <f t="shared" si="6"/>
        <v>6349471.3799999999</v>
      </c>
      <c r="L22" s="26">
        <f t="shared" si="6"/>
        <v>13424244.15</v>
      </c>
      <c r="M22" s="115">
        <f>M25</f>
        <v>24530500</v>
      </c>
      <c r="N22" s="24">
        <f t="shared" ref="N22:O22" si="7">N25</f>
        <v>27535600</v>
      </c>
      <c r="O22" s="24">
        <f t="shared" si="7"/>
        <v>29883100</v>
      </c>
      <c r="P22" s="124" t="s">
        <v>70</v>
      </c>
      <c r="Q22" s="121" t="s">
        <v>18</v>
      </c>
      <c r="R22" s="120" t="s">
        <v>19</v>
      </c>
      <c r="S22" s="104"/>
    </row>
    <row r="23" spans="1:19" ht="18.75">
      <c r="A23" s="121"/>
      <c r="B23" s="121"/>
      <c r="C23" s="29" t="s">
        <v>33</v>
      </c>
      <c r="D23" s="21"/>
      <c r="E23" s="22"/>
      <c r="F23" s="22"/>
      <c r="G23" s="21"/>
      <c r="H23" s="18">
        <v>15005510</v>
      </c>
      <c r="I23" s="25"/>
      <c r="J23" s="24"/>
      <c r="K23" s="26"/>
      <c r="L23" s="26"/>
      <c r="M23" s="115"/>
      <c r="N23" s="24"/>
      <c r="O23" s="98"/>
      <c r="P23" s="124"/>
      <c r="Q23" s="124"/>
      <c r="R23" s="120"/>
      <c r="S23" s="106"/>
    </row>
    <row r="24" spans="1:19" ht="18.75">
      <c r="A24" s="121"/>
      <c r="B24" s="121"/>
      <c r="C24" s="47" t="s">
        <v>27</v>
      </c>
      <c r="D24" s="9">
        <v>911</v>
      </c>
      <c r="E24" s="10" t="s">
        <v>21</v>
      </c>
      <c r="F24" s="10" t="s">
        <v>35</v>
      </c>
      <c r="G24" s="9">
        <v>540</v>
      </c>
      <c r="H24" s="24">
        <v>15005510</v>
      </c>
      <c r="I24" s="25"/>
      <c r="J24" s="24"/>
      <c r="K24" s="26"/>
      <c r="L24" s="26"/>
      <c r="M24" s="115"/>
      <c r="N24" s="24"/>
      <c r="O24" s="98"/>
      <c r="P24" s="124"/>
      <c r="Q24" s="124"/>
      <c r="R24" s="120"/>
      <c r="S24" s="106"/>
    </row>
    <row r="25" spans="1:19" ht="18.75">
      <c r="A25" s="121"/>
      <c r="B25" s="121"/>
      <c r="C25" s="17" t="s">
        <v>28</v>
      </c>
      <c r="D25" s="21"/>
      <c r="E25" s="22"/>
      <c r="F25" s="22"/>
      <c r="G25" s="21"/>
      <c r="H25" s="18">
        <f>H26+H27</f>
        <v>4767300</v>
      </c>
      <c r="I25" s="30">
        <f>I26+I27</f>
        <v>6791023.2400000002</v>
      </c>
      <c r="J25" s="18">
        <f>J26+J27</f>
        <v>7106720</v>
      </c>
      <c r="K25" s="39">
        <f>K26+K27</f>
        <v>6349471.3799999999</v>
      </c>
      <c r="L25" s="19">
        <f>L26+L27</f>
        <v>13424244.15</v>
      </c>
      <c r="M25" s="114">
        <f>M26</f>
        <v>24530500</v>
      </c>
      <c r="N25" s="18">
        <f t="shared" ref="N25:O25" si="8">N26</f>
        <v>27535600</v>
      </c>
      <c r="O25" s="18">
        <f t="shared" si="8"/>
        <v>29883100</v>
      </c>
      <c r="P25" s="124"/>
      <c r="Q25" s="124"/>
      <c r="R25" s="120"/>
      <c r="S25" s="106"/>
    </row>
    <row r="26" spans="1:19" ht="18.75">
      <c r="A26" s="121"/>
      <c r="B26" s="121"/>
      <c r="C26" s="47" t="s">
        <v>48</v>
      </c>
      <c r="D26" s="9">
        <v>910</v>
      </c>
      <c r="E26" s="10" t="s">
        <v>21</v>
      </c>
      <c r="F26" s="10" t="s">
        <v>22</v>
      </c>
      <c r="G26" s="9">
        <v>240</v>
      </c>
      <c r="H26" s="24">
        <v>4417300</v>
      </c>
      <c r="I26" s="25">
        <f>18996600-600000-9636900-(1968676.76)</f>
        <v>6791023.2400000002</v>
      </c>
      <c r="J26" s="24">
        <f>12607200-4057200-733880-609400-100000</f>
        <v>7106720</v>
      </c>
      <c r="K26" s="38">
        <v>6349471.3799999999</v>
      </c>
      <c r="L26" s="26">
        <v>13424244.15</v>
      </c>
      <c r="M26" s="115">
        <v>24530500</v>
      </c>
      <c r="N26" s="24">
        <v>27535600</v>
      </c>
      <c r="O26" s="24">
        <v>29883100</v>
      </c>
      <c r="P26" s="124"/>
      <c r="Q26" s="124"/>
      <c r="R26" s="120"/>
      <c r="S26" s="107"/>
    </row>
    <row r="27" spans="1:19" ht="18.75">
      <c r="A27" s="121"/>
      <c r="B27" s="121"/>
      <c r="C27" s="31" t="s">
        <v>49</v>
      </c>
      <c r="D27" s="9">
        <v>917</v>
      </c>
      <c r="E27" s="10" t="s">
        <v>21</v>
      </c>
      <c r="F27" s="10" t="s">
        <v>22</v>
      </c>
      <c r="G27" s="9">
        <v>240</v>
      </c>
      <c r="H27" s="24">
        <v>350000</v>
      </c>
      <c r="I27" s="24"/>
      <c r="J27" s="24"/>
      <c r="K27" s="26"/>
      <c r="L27" s="26"/>
      <c r="M27" s="115"/>
      <c r="N27" s="24"/>
      <c r="O27" s="98"/>
      <c r="P27" s="124"/>
      <c r="Q27" s="121"/>
      <c r="R27" s="120"/>
      <c r="S27" s="107"/>
    </row>
    <row r="28" spans="1:19" ht="126">
      <c r="A28" s="32" t="s">
        <v>36</v>
      </c>
      <c r="B28" s="32" t="s">
        <v>54</v>
      </c>
      <c r="C28" s="23" t="s">
        <v>71</v>
      </c>
      <c r="D28" s="9">
        <v>911</v>
      </c>
      <c r="E28" s="10" t="s">
        <v>21</v>
      </c>
      <c r="F28" s="10" t="s">
        <v>37</v>
      </c>
      <c r="G28" s="9">
        <v>520</v>
      </c>
      <c r="H28" s="24">
        <v>26657000</v>
      </c>
      <c r="I28" s="24">
        <v>27622000</v>
      </c>
      <c r="J28" s="24">
        <v>42634000</v>
      </c>
      <c r="K28" s="96"/>
      <c r="L28" s="96"/>
      <c r="M28" s="116"/>
      <c r="N28" s="97"/>
      <c r="O28" s="98"/>
      <c r="P28" s="124"/>
      <c r="Q28" s="47" t="s">
        <v>50</v>
      </c>
      <c r="R28" s="120"/>
      <c r="S28" s="106"/>
    </row>
    <row r="29" spans="1:19" ht="141.75">
      <c r="A29" s="32" t="s">
        <v>38</v>
      </c>
      <c r="B29" s="32" t="s">
        <v>55</v>
      </c>
      <c r="C29" s="23" t="s">
        <v>71</v>
      </c>
      <c r="D29" s="9"/>
      <c r="E29" s="10"/>
      <c r="F29" s="10"/>
      <c r="G29" s="9"/>
      <c r="H29" s="24"/>
      <c r="I29" s="24"/>
      <c r="J29" s="24">
        <v>6300000</v>
      </c>
      <c r="K29" s="26"/>
      <c r="L29" s="26"/>
      <c r="M29" s="115"/>
      <c r="N29" s="24"/>
      <c r="O29" s="98"/>
      <c r="P29" s="124"/>
      <c r="Q29" s="33" t="s">
        <v>56</v>
      </c>
      <c r="R29" s="120"/>
      <c r="S29" s="106"/>
    </row>
    <row r="30" spans="1:19" ht="126">
      <c r="A30" s="32" t="s">
        <v>57</v>
      </c>
      <c r="B30" s="32" t="s">
        <v>39</v>
      </c>
      <c r="C30" s="23" t="s">
        <v>27</v>
      </c>
      <c r="D30" s="9">
        <v>911</v>
      </c>
      <c r="E30" s="10" t="s">
        <v>21</v>
      </c>
      <c r="F30" s="10" t="s">
        <v>40</v>
      </c>
      <c r="G30" s="9">
        <v>540</v>
      </c>
      <c r="H30" s="24">
        <v>10100000</v>
      </c>
      <c r="I30" s="25">
        <f>10236900+1968676.76</f>
        <v>12205576.76</v>
      </c>
      <c r="J30" s="24">
        <f>4057200+4000000+733880+609400</f>
        <v>9400480</v>
      </c>
      <c r="K30" s="38">
        <v>7923828.6200000001</v>
      </c>
      <c r="L30" s="38">
        <v>8221555.8499999996</v>
      </c>
      <c r="M30" s="115"/>
      <c r="N30" s="24"/>
      <c r="O30" s="98"/>
      <c r="P30" s="124"/>
      <c r="Q30" s="47" t="s">
        <v>51</v>
      </c>
      <c r="R30" s="120"/>
      <c r="S30" s="106"/>
    </row>
    <row r="31" spans="1:19" ht="227.25" customHeight="1">
      <c r="A31" s="149" t="s">
        <v>63</v>
      </c>
      <c r="B31" s="32" t="s">
        <v>82</v>
      </c>
      <c r="C31" s="23" t="s">
        <v>88</v>
      </c>
      <c r="D31" s="9"/>
      <c r="E31" s="10"/>
      <c r="F31" s="10"/>
      <c r="G31" s="9"/>
      <c r="H31" s="24"/>
      <c r="I31" s="25"/>
      <c r="J31" s="24"/>
      <c r="K31" s="26">
        <v>16771363</v>
      </c>
      <c r="L31" s="26"/>
      <c r="M31" s="115"/>
      <c r="N31" s="24"/>
      <c r="O31" s="99"/>
      <c r="P31" s="32"/>
      <c r="Q31" s="32" t="s">
        <v>65</v>
      </c>
      <c r="R31" s="120"/>
      <c r="S31" s="106"/>
    </row>
    <row r="32" spans="1:19" ht="204.75">
      <c r="A32" s="150"/>
      <c r="B32" s="32" t="s">
        <v>87</v>
      </c>
      <c r="C32" s="100" t="s">
        <v>89</v>
      </c>
      <c r="D32" s="9">
        <v>911</v>
      </c>
      <c r="E32" s="10" t="s">
        <v>21</v>
      </c>
      <c r="F32" s="10" t="s">
        <v>37</v>
      </c>
      <c r="G32" s="9">
        <v>240</v>
      </c>
      <c r="H32" s="24"/>
      <c r="I32" s="25"/>
      <c r="J32" s="24"/>
      <c r="K32" s="26"/>
      <c r="L32" s="26"/>
      <c r="M32" s="115">
        <v>3000000</v>
      </c>
      <c r="N32" s="24"/>
      <c r="O32" s="99"/>
      <c r="P32" s="32"/>
      <c r="Q32" s="32"/>
      <c r="R32" s="120"/>
      <c r="S32" s="106"/>
    </row>
    <row r="33" spans="1:19" ht="220.5">
      <c r="A33" s="32" t="s">
        <v>83</v>
      </c>
      <c r="B33" s="32" t="s">
        <v>85</v>
      </c>
      <c r="C33" s="23"/>
      <c r="D33" s="9"/>
      <c r="E33" s="10"/>
      <c r="F33" s="10"/>
      <c r="G33" s="9"/>
      <c r="H33" s="24"/>
      <c r="I33" s="25"/>
      <c r="J33" s="24"/>
      <c r="K33" s="26"/>
      <c r="L33" s="26"/>
      <c r="M33" s="115">
        <v>61225</v>
      </c>
      <c r="N33" s="24"/>
      <c r="O33" s="99"/>
      <c r="P33" s="32"/>
      <c r="Q33" s="32"/>
      <c r="R33" s="120"/>
      <c r="S33" s="106"/>
    </row>
    <row r="34" spans="1:19" ht="47.25">
      <c r="A34" s="11" t="s">
        <v>8</v>
      </c>
      <c r="B34" s="11" t="s">
        <v>14</v>
      </c>
      <c r="C34" s="23"/>
      <c r="D34" s="9"/>
      <c r="E34" s="10"/>
      <c r="F34" s="10"/>
      <c r="G34" s="9"/>
      <c r="H34" s="12">
        <f>H35</f>
        <v>1565400</v>
      </c>
      <c r="I34" s="12">
        <f t="shared" ref="I34:L34" si="9">I35</f>
        <v>1992400</v>
      </c>
      <c r="J34" s="12">
        <f t="shared" si="9"/>
        <v>453000</v>
      </c>
      <c r="K34" s="13">
        <f t="shared" si="9"/>
        <v>31089</v>
      </c>
      <c r="L34" s="13">
        <f t="shared" si="9"/>
        <v>0</v>
      </c>
      <c r="M34" s="113">
        <v>500000</v>
      </c>
      <c r="N34" s="12"/>
      <c r="O34" s="12"/>
      <c r="P34" s="15"/>
      <c r="Q34" s="16"/>
      <c r="R34" s="120"/>
      <c r="S34" s="107"/>
    </row>
    <row r="35" spans="1:19" ht="74.25" customHeight="1">
      <c r="A35" s="23" t="s">
        <v>15</v>
      </c>
      <c r="B35" s="23" t="s">
        <v>16</v>
      </c>
      <c r="C35" s="23"/>
      <c r="D35" s="9"/>
      <c r="E35" s="10"/>
      <c r="F35" s="10" t="s">
        <v>23</v>
      </c>
      <c r="G35" s="9"/>
      <c r="H35" s="24">
        <f>H36</f>
        <v>1565400</v>
      </c>
      <c r="I35" s="24">
        <f t="shared" ref="I35:L35" si="10">I36+I37</f>
        <v>1992400</v>
      </c>
      <c r="J35" s="24">
        <f t="shared" si="10"/>
        <v>453000</v>
      </c>
      <c r="K35" s="26">
        <f t="shared" si="10"/>
        <v>31089</v>
      </c>
      <c r="L35" s="26">
        <f t="shared" si="10"/>
        <v>0</v>
      </c>
      <c r="M35" s="115">
        <f>M36+M37</f>
        <v>500000</v>
      </c>
      <c r="N35" s="24"/>
      <c r="O35" s="24"/>
      <c r="P35" s="16"/>
      <c r="Q35" s="16"/>
      <c r="R35" s="16"/>
      <c r="S35" s="107"/>
    </row>
    <row r="36" spans="1:19" ht="76.5" customHeight="1">
      <c r="A36" s="23" t="s">
        <v>12</v>
      </c>
      <c r="B36" s="23" t="s">
        <v>43</v>
      </c>
      <c r="C36" s="23" t="s">
        <v>52</v>
      </c>
      <c r="D36" s="9">
        <v>910</v>
      </c>
      <c r="E36" s="10" t="s">
        <v>24</v>
      </c>
      <c r="F36" s="10" t="s">
        <v>25</v>
      </c>
      <c r="G36" s="9">
        <v>810</v>
      </c>
      <c r="H36" s="24">
        <f>2144400-579000</f>
        <v>1565400</v>
      </c>
      <c r="I36" s="24">
        <v>605354</v>
      </c>
      <c r="J36" s="24"/>
      <c r="K36" s="26"/>
      <c r="L36" s="26"/>
      <c r="M36" s="115"/>
      <c r="N36" s="24"/>
      <c r="O36" s="24"/>
      <c r="P36" s="121" t="s">
        <v>76</v>
      </c>
      <c r="Q36" s="121" t="s">
        <v>58</v>
      </c>
      <c r="R36" s="122" t="s">
        <v>26</v>
      </c>
    </row>
    <row r="37" spans="1:19" ht="184.5" customHeight="1">
      <c r="A37" s="16" t="s">
        <v>36</v>
      </c>
      <c r="B37" s="32" t="s">
        <v>84</v>
      </c>
      <c r="C37" s="47" t="s">
        <v>48</v>
      </c>
      <c r="D37" s="49">
        <v>910</v>
      </c>
      <c r="E37" s="49" t="s">
        <v>24</v>
      </c>
      <c r="F37" s="49" t="s">
        <v>44</v>
      </c>
      <c r="G37" s="49" t="s">
        <v>45</v>
      </c>
      <c r="H37" s="34"/>
      <c r="I37" s="34">
        <v>1387046</v>
      </c>
      <c r="J37" s="34">
        <v>453000</v>
      </c>
      <c r="K37" s="35">
        <v>31089</v>
      </c>
      <c r="L37" s="35">
        <v>0</v>
      </c>
      <c r="M37" s="117">
        <v>500000</v>
      </c>
      <c r="N37" s="34"/>
      <c r="O37" s="34"/>
      <c r="P37" s="121"/>
      <c r="Q37" s="121"/>
      <c r="R37" s="122"/>
    </row>
    <row r="38" spans="1:19" ht="18.75">
      <c r="A38" s="3"/>
      <c r="B38" s="3"/>
      <c r="C38" s="3"/>
      <c r="D38" s="3"/>
      <c r="E38" s="3"/>
      <c r="F38" s="36"/>
      <c r="G38" s="3"/>
      <c r="H38" s="3"/>
      <c r="I38" s="3"/>
      <c r="J38" s="3"/>
      <c r="K38" s="3"/>
      <c r="L38" s="3"/>
      <c r="M38" s="118"/>
      <c r="N38" s="3"/>
      <c r="O38" s="3"/>
      <c r="P38" s="3"/>
    </row>
    <row r="39" spans="1:19" ht="16.5">
      <c r="A39" s="123"/>
      <c r="B39" s="123"/>
      <c r="C39" s="123"/>
      <c r="D39" s="123"/>
      <c r="E39" s="123"/>
      <c r="F39" s="123"/>
      <c r="G39" s="123"/>
      <c r="H39" s="123"/>
      <c r="I39" s="123"/>
      <c r="J39" s="31"/>
      <c r="K39" s="37"/>
    </row>
    <row r="40" spans="1:19" s="45" customFormat="1" ht="41.25" customHeight="1">
      <c r="A40" s="125" t="s">
        <v>81</v>
      </c>
      <c r="B40" s="125"/>
      <c r="C40" s="125"/>
      <c r="D40" s="125"/>
      <c r="E40" s="125"/>
      <c r="F40" s="125"/>
      <c r="G40" s="125"/>
      <c r="H40" s="125"/>
      <c r="I40" s="125"/>
      <c r="J40" s="125"/>
      <c r="K40" s="44"/>
      <c r="L40" s="44"/>
      <c r="M40" s="119"/>
      <c r="N40" s="148" t="s">
        <v>78</v>
      </c>
      <c r="O40" s="148"/>
      <c r="P40" s="148"/>
      <c r="Q40" s="44"/>
      <c r="S40" s="103"/>
    </row>
  </sheetData>
  <mergeCells count="28">
    <mergeCell ref="Q7:R7"/>
    <mergeCell ref="H10:O10"/>
    <mergeCell ref="Q1:R1"/>
    <mergeCell ref="Q2:R2"/>
    <mergeCell ref="Q3:R3"/>
    <mergeCell ref="Q4:R4"/>
    <mergeCell ref="Q6:R6"/>
    <mergeCell ref="Q10:Q11"/>
    <mergeCell ref="R10:R11"/>
    <mergeCell ref="Q22:Q27"/>
    <mergeCell ref="R22:R34"/>
    <mergeCell ref="A10:A11"/>
    <mergeCell ref="B10:B11"/>
    <mergeCell ref="C10:C11"/>
    <mergeCell ref="D10:G10"/>
    <mergeCell ref="P10:P11"/>
    <mergeCell ref="A13:A19"/>
    <mergeCell ref="B13:B19"/>
    <mergeCell ref="A22:A27"/>
    <mergeCell ref="B22:B27"/>
    <mergeCell ref="P22:P30"/>
    <mergeCell ref="A31:A32"/>
    <mergeCell ref="P36:P37"/>
    <mergeCell ref="Q36:Q37"/>
    <mergeCell ref="R36:R37"/>
    <mergeCell ref="A39:I39"/>
    <mergeCell ref="A40:J40"/>
    <mergeCell ref="N40:P40"/>
  </mergeCells>
  <hyperlinks>
    <hyperlink ref="D10" location="Par1099" display="Код бюджетной классификации &lt;2&gt;"/>
  </hyperlink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25.12.2019</vt:lpstr>
      <vt:lpstr>31.01.2020</vt:lpstr>
      <vt:lpstr>17.09.2020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cp:lastPrinted>2021-01-15T04:13:01Z</cp:lastPrinted>
  <dcterms:created xsi:type="dcterms:W3CDTF">2015-11-02T04:37:43Z</dcterms:created>
  <dcterms:modified xsi:type="dcterms:W3CDTF">2021-01-19T06:06:56Z</dcterms:modified>
</cp:coreProperties>
</file>